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Бюджет поселения" sheetId="1" r:id="rId1"/>
  </sheets>
  <definedNames>
    <definedName name="_xlnm.Print_Titles" localSheetId="0">'Бюджет поселения'!$4:$5</definedName>
  </definedNames>
  <calcPr fullCalcOnLoad="1"/>
</workbook>
</file>

<file path=xl/sharedStrings.xml><?xml version="1.0" encoding="utf-8"?>
<sst xmlns="http://schemas.openxmlformats.org/spreadsheetml/2006/main" count="664" uniqueCount="255">
  <si>
    <t>в том числе:</t>
  </si>
  <si>
    <t>Плата за негативное воздействие на окружающую среду</t>
  </si>
  <si>
    <t>Государственная пошлина</t>
  </si>
  <si>
    <t>Штрафы, санкции, возмещение ущерба</t>
  </si>
  <si>
    <t>Прочие неналоговые доходы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</si>
  <si>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</si>
  <si>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</si>
  <si>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</si>
  <si>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Культура, кинематография и средства массовой информации</t>
  </si>
  <si>
    <t>Здравоохранение и спорт</t>
  </si>
  <si>
    <t>Дефицит (-), профицит (+)</t>
  </si>
  <si>
    <t>в т.ч.</t>
  </si>
  <si>
    <t>Наименование показателей</t>
  </si>
  <si>
    <t>Национальная оборона</t>
  </si>
  <si>
    <t xml:space="preserve">Социальная политика </t>
  </si>
  <si>
    <t xml:space="preserve">из них:за счет субвенций из областного фонда компенсаций </t>
  </si>
  <si>
    <t>за счет собственных доходов  бюджетов муниципальных районов включая дотации на выравнивание бюджетной обеспеченности из областного фонда ФФП муниципальных районов, городских округов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</si>
  <si>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</si>
  <si>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</si>
  <si>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</si>
  <si>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r>
      <t xml:space="preserve">из него:
</t>
    </r>
    <r>
      <rPr>
        <i/>
        <sz val="11"/>
        <rFont val="Times New Roman CYR"/>
        <family val="0"/>
      </rPr>
      <t>НДФЛ по нормативам, утвержденным Бюджетным кодексом РФ</t>
    </r>
  </si>
  <si>
    <t>Доходы от использования имущества, находящегося в государственной и муниципальной собственности, в том числе:</t>
  </si>
  <si>
    <t>прочие доходы от сдачи в аренду имущества, находящегося в государственной и муниципальной собственности</t>
  </si>
  <si>
    <t>плата за найм жилых помещений</t>
  </si>
  <si>
    <t>ИТОГО</t>
  </si>
  <si>
    <t>2.Расходы за счет собственных доходов местного бюджета по вопросам местного значения</t>
  </si>
  <si>
    <t>в т.ч.по подразделам</t>
  </si>
  <si>
    <r>
      <t xml:space="preserve"> Налог на доходы физических лиц
</t>
    </r>
    <r>
      <rPr>
        <i/>
        <sz val="9"/>
        <rFont val="Times New Roman CYR"/>
        <family val="0"/>
      </rPr>
      <t>(с учетом дополнительного норматива)</t>
    </r>
  </si>
  <si>
    <t>Жилищно-коммунальное хозяйство</t>
  </si>
  <si>
    <t>Охрана окружающей среды</t>
  </si>
  <si>
    <t>ДОХОДЫ - всего</t>
  </si>
  <si>
    <t>0104"Функционирование местных администраций</t>
  </si>
  <si>
    <t>0106"Обеспечение деятельности финансовых органов"</t>
  </si>
  <si>
    <t>0310 "Обеспечение противопожарной безопасности"</t>
  </si>
  <si>
    <t>0408 "Транспорт"</t>
  </si>
  <si>
    <t>0410 "Прикладные научные исследования в области национальной экономики""</t>
  </si>
  <si>
    <t>0411 "Другие вопросы в области национальной экономики"</t>
  </si>
  <si>
    <t>0501"Жилищное хозяйство"</t>
  </si>
  <si>
    <t>0502 "Коммунальное хозяйство"</t>
  </si>
  <si>
    <t>0701"Дошкольное образование"</t>
  </si>
  <si>
    <t>0702"Общее образование"</t>
  </si>
  <si>
    <t>0707"Молодёжная политика и оздоровление детей"</t>
  </si>
  <si>
    <t>0709"Другие вопросы в области образования"</t>
  </si>
  <si>
    <t>0801"Культура"</t>
  </si>
  <si>
    <t>0806"Другие вопросы в области культуры"</t>
  </si>
  <si>
    <t>0901 "Здравоохранение</t>
  </si>
  <si>
    <t>0902"Спорт и физическая культура"</t>
  </si>
  <si>
    <t>0904"Другие вопросы в областиздравоохранения и спорта"</t>
  </si>
  <si>
    <t>1003"Социальное обеспечение населения"</t>
  </si>
  <si>
    <t>1006"Другие вопросы в области социальной политики"</t>
  </si>
  <si>
    <t>РАСХОДЫ -  всего</t>
  </si>
  <si>
    <t xml:space="preserve"> - заработная плата с начислениями</t>
  </si>
  <si>
    <t xml:space="preserve"> - коммунальные услуги</t>
  </si>
  <si>
    <t xml:space="preserve"> - прочие текущие расходы</t>
  </si>
  <si>
    <t xml:space="preserve"> - опубликование нормативных документов в районной газете</t>
  </si>
  <si>
    <t>Содержание ОМСУ (КУМИЗ)</t>
  </si>
  <si>
    <t xml:space="preserve"> - приобретение основных средств</t>
  </si>
  <si>
    <t xml:space="preserve"> - капитальный ремонт</t>
  </si>
  <si>
    <t xml:space="preserve"> - капитальные вложения</t>
  </si>
  <si>
    <t xml:space="preserve"> - субсидирование пассажирских перевозок</t>
  </si>
  <si>
    <t xml:space="preserve"> - содержание и строительство автомобильных дорог общего пользования</t>
  </si>
  <si>
    <t xml:space="preserve"> 1. Общеобразовательные школы</t>
  </si>
  <si>
    <t xml:space="preserve"> 2. Внешкольные учреждения (ДТЮ, ДЮСШ, ДШИ)</t>
  </si>
  <si>
    <t xml:space="preserve"> 1. Управление образования</t>
  </si>
  <si>
    <t xml:space="preserve"> 1. Библиотеки</t>
  </si>
  <si>
    <t xml:space="preserve"> 2. Клубы</t>
  </si>
  <si>
    <t xml:space="preserve"> 1. ЦБ</t>
  </si>
  <si>
    <t xml:space="preserve">    за счет доходов районного бюджета</t>
  </si>
  <si>
    <t xml:space="preserve">субвенции местным бюджетам на осуществление полномочий по первичному воинскому учету на территориях, где отсутствуют военные комиссариаты </t>
  </si>
  <si>
    <t>0502 "Коммунальное хозяйство", в т.ч.</t>
  </si>
  <si>
    <t xml:space="preserve"> - летние лагеря</t>
  </si>
  <si>
    <t xml:space="preserve"> - молодежная политика</t>
  </si>
  <si>
    <t xml:space="preserve"> 1. Больницы</t>
  </si>
  <si>
    <t xml:space="preserve"> - санавиация</t>
  </si>
  <si>
    <t>из них:за счет субсидий и субвенций из областного бюджета</t>
  </si>
  <si>
    <t xml:space="preserve">  - субвенция на осуществление государственных полномочий по первичному воинскому учету на территориях, где отсутствуют военные комиссариаты </t>
  </si>
  <si>
    <t xml:space="preserve">  - субвенция на компенсацию расходов по организации электроснабжения от дизельных электростанций</t>
  </si>
  <si>
    <t xml:space="preserve">  - субвенция на исполнение полномочий района по содержанию дорог общего пользования, мостов и иных транспортных инженерных сооружений вне границ населенных пунктов</t>
  </si>
  <si>
    <t xml:space="preserve">  - субвенции на содержание, реконструкцию, ремонт и строительство автомобильных  дорог общего пользования, мостов и иных транспортных инженерных сооружений в границах населенных пунктов и благоустройство территорий поселений</t>
  </si>
  <si>
    <t xml:space="preserve"> 2. Прочие (ЦБ, МТО, ОМО)</t>
  </si>
  <si>
    <t>4. Мероприятия в области образования</t>
  </si>
  <si>
    <t>структура доходов и расходов, %</t>
  </si>
  <si>
    <t>0104"Функционирование местных администраций" (Администрация района)</t>
  </si>
  <si>
    <t>НДФЛ по дополнительному нормативу</t>
  </si>
  <si>
    <t>Единый сельскохозяйственный налог</t>
  </si>
  <si>
    <t>Налог на добычу общераспространенных полезных ископаемых</t>
  </si>
  <si>
    <t xml:space="preserve">       проценты, получаемые от предоставления бюджетных кредитов внутри страны</t>
  </si>
  <si>
    <t>доходы от перечисления части прибыли государственных и муниципальных унитарных предприятий</t>
  </si>
  <si>
    <t>Общегосударственные вопросы -всего (1+2+3)</t>
  </si>
  <si>
    <t>0105 "Судебная система"</t>
  </si>
  <si>
    <t xml:space="preserve"> - РЦП "Молодёжь Верхнекетья" на 2006-2008годы</t>
  </si>
  <si>
    <t xml:space="preserve"> - РЦП "Патриотическое воспитание жителей района по муниципальному образованию "Верхнекетский район" на 2006-2008годы""</t>
  </si>
  <si>
    <t xml:space="preserve"> - спорт и физическая культура</t>
  </si>
  <si>
    <t xml:space="preserve"> - РЦП "Программа по борьбе с туберкулёзом в Верхнекетском районем  на 2006-2008годы"</t>
  </si>
  <si>
    <t xml:space="preserve"> - РЦП "Развитие физической культуры, спорта и пропаганда здорового образа жизни населения Верхнекетского района на 2006-2008годы", в т.ч.</t>
  </si>
  <si>
    <t xml:space="preserve">           - кап.ремонт ДЮСШ, стадиона п.Клюквинка</t>
  </si>
  <si>
    <t>0405 "Сельскоехозяйство и рыболовство"</t>
  </si>
  <si>
    <t xml:space="preserve">  - РЦП "Развитие малых форм хозяйствования на селе на 2007год МО "Верхнекетский район"</t>
  </si>
  <si>
    <t>% дефицита от собственных доходов без доп. норм.по НДФЛ</t>
  </si>
  <si>
    <t xml:space="preserve">           - прочие программные мероприятия</t>
  </si>
  <si>
    <t xml:space="preserve"> - организация и содержание мест захоронения</t>
  </si>
  <si>
    <t xml:space="preserve"> - озеленение</t>
  </si>
  <si>
    <t xml:space="preserve"> - прочие расходы в рамках благоустройства</t>
  </si>
  <si>
    <t xml:space="preserve">           - реконстр.стад."Юность" (1500), стр-во и оснащ. Искусств.футб.поля (3750)</t>
  </si>
  <si>
    <t>дефицит, предусмотренный БК (5%)</t>
  </si>
  <si>
    <t>1.За счет  субвенций из областного фонда компенсаций</t>
  </si>
  <si>
    <t>2.1. в том числе за счет межбюджетных трансфертов из областного бюджета (за искл. Субвенций из областного фонда компенсаций)</t>
  </si>
  <si>
    <t>в т.ч. По подразделам</t>
  </si>
  <si>
    <t>2.2. за счет собственных доходов местного бюджета по вопросам местного значения</t>
  </si>
  <si>
    <t xml:space="preserve">2.3. за счет межбюдженых трансфертов из бюджетов поселений </t>
  </si>
  <si>
    <t>0103 "Функционирование представительных органов муниципальных образований</t>
  </si>
  <si>
    <t>0104 "Функционирование местных администраций</t>
  </si>
  <si>
    <t>0112"Резервные фонды"</t>
  </si>
  <si>
    <t>0114"Другие общегосударственные вопросы"</t>
  </si>
  <si>
    <t>0111 "Обслуживание государственного и муниципального долга"</t>
  </si>
  <si>
    <t>0112 "Резервные фонды"</t>
  </si>
  <si>
    <t>0114 "Другие общегосударственные вопросы" (КУМИЗ)</t>
  </si>
  <si>
    <t>0203 "Мобилизационная  вневойсковая подготовка"</t>
  </si>
  <si>
    <t>0310 "Обеспечение пожарной безопасности"</t>
  </si>
  <si>
    <t>0412 "Другие вопросы в области национальной экономики"</t>
  </si>
  <si>
    <t>2.2.  за счет собственных доходов местного бюджета по вопросам местного значения</t>
  </si>
  <si>
    <t>0908 "Физическая культура и спорт"</t>
  </si>
  <si>
    <t>0910 "Другие вопросы в области здравоохранения, физической культуры и спорта"</t>
  </si>
  <si>
    <t>1004 "Охрана семьи, материнства и детства"</t>
  </si>
  <si>
    <t>тыс. руб.</t>
  </si>
  <si>
    <t xml:space="preserve"> - капитальный ремонт объектов социальной сферы</t>
  </si>
  <si>
    <t xml:space="preserve"> - текущие ремонты</t>
  </si>
  <si>
    <t xml:space="preserve">  - фонд стимулирования поселений</t>
  </si>
  <si>
    <t>1006 "Другие вопросы в области социальной политики"</t>
  </si>
  <si>
    <t xml:space="preserve">  - фонд стимулирования ОМСУ поселений, финансирование наказов избирателей</t>
  </si>
  <si>
    <t>Налог на имущество организаций</t>
  </si>
  <si>
    <t xml:space="preserve">  - ремонт объектов сц.сферы</t>
  </si>
  <si>
    <t xml:space="preserve">  - ремонт объектов соц.сферы</t>
  </si>
  <si>
    <t>Бюджет 2008г для индексации на 2009год</t>
  </si>
  <si>
    <t xml:space="preserve">     в т.ч. по доп.нормативу</t>
  </si>
  <si>
    <t>0105"Судебная система"</t>
  </si>
  <si>
    <t>0409 "Дорожное хозяйство"</t>
  </si>
  <si>
    <t>0605 "Другие вопросы в области охраны окружающей среды"</t>
  </si>
  <si>
    <t xml:space="preserve"> - субсидия на индексацию оплаты труда</t>
  </si>
  <si>
    <t>3.Целевые муниципальные программы</t>
  </si>
  <si>
    <t xml:space="preserve"> - РЦП "Санитарно-гигиеническое обеспечение обучающихся (воспитанников) и работников муниципальных образовательных учреждений Верхнекетского района на период 2007-2010 год"</t>
  </si>
  <si>
    <t xml:space="preserve"> - РЦП "Комплексные меры противодействия немедицинскому употреблению наркотиков на  2007-2008 год"</t>
  </si>
  <si>
    <t xml:space="preserve"> - РЦП "Обеспечение безопасности дорожного движения на 2007-2009годы на территории муниципального образования"Верхнекетский район""</t>
  </si>
  <si>
    <t>РЦП "Патриотическое воспитание жителей района по муниципальному образованию "Векрхнекетский район" на 2006-2008годы</t>
  </si>
  <si>
    <t>Расх. 08г., не включаемые в бюдж. 09г.(-), доп.расх. для вкл. в бюдж. 09г.(+)</t>
  </si>
  <si>
    <t>Субвенции из областного фонда компенсаций</t>
  </si>
  <si>
    <t xml:space="preserve">    - в т.ч. Субсидия на индексацию оплаты труда</t>
  </si>
  <si>
    <t xml:space="preserve">      - из них на индексацию з/пл. (софинансирование)</t>
  </si>
  <si>
    <t xml:space="preserve">  2.3.Расходы за счет субвенций из районного бюджета</t>
  </si>
  <si>
    <t>0503 "Благоустройство", в т.ч.</t>
  </si>
  <si>
    <t xml:space="preserve"> 2.3.Расходы за счет субвенций из районного бюджета</t>
  </si>
  <si>
    <t xml:space="preserve">      - из них на ремонт объектов соц.сферы (софинансирование)</t>
  </si>
  <si>
    <t>1. ЦБ культуры</t>
  </si>
  <si>
    <t>2. Целевые муниципальные программы</t>
  </si>
  <si>
    <t>0901 "Стационарная помощь"</t>
  </si>
  <si>
    <t>0902 "Амбулаторная помощь"</t>
  </si>
  <si>
    <t>0904 "Скорая медицинская помощь"</t>
  </si>
  <si>
    <t xml:space="preserve"> 2. ФАПы</t>
  </si>
  <si>
    <t>0903 "Медицинская помощь в дневных стационарах"</t>
  </si>
  <si>
    <t>РЦП "Программа по борьбе с туберкулёзом в Верхнекетском районе на 2006-2008годы"</t>
  </si>
  <si>
    <t>РЦП "Комплексные меры противодействия немедицинскому употреблению наркотиков на 2006-2008 годы"</t>
  </si>
  <si>
    <t>РЦП по профилактике правонарушений и преступлений на территории муниципального образоапния "Верхнекетский район" на 2008-2009 годы</t>
  </si>
  <si>
    <t xml:space="preserve">дотации из районного фонда финансовой поддержки поселений </t>
  </si>
  <si>
    <t xml:space="preserve">    2.4. за счет субвенций из районного бюджета</t>
  </si>
  <si>
    <t>2.3. за счет МБТ из бюджетов поселений</t>
  </si>
  <si>
    <t xml:space="preserve">     - из них капитальный ремонт объектов социальной сферы</t>
  </si>
  <si>
    <t xml:space="preserve"> - РЦП</t>
  </si>
  <si>
    <t xml:space="preserve">     - из них в рамках РЦП</t>
  </si>
  <si>
    <t>РЦП "По профилактике правоонарушений и преступлений по муниципальному образованию "Векрхнекетский район" на 2006-2009годы</t>
  </si>
  <si>
    <t xml:space="preserve"> Межбюджетные трансферты -всего</t>
  </si>
  <si>
    <t xml:space="preserve">  - субсидия на обеспечение мероприятий по капитальному ремонту домов за счет средств, поступивших от государственной корпарации Фонда содействия реформирования ЖКХ</t>
  </si>
  <si>
    <t xml:space="preserve">  - субвенция на осуществление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</si>
  <si>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 xml:space="preserve">  - межбюджетные трансферты на проведение мероприятий по аварийно-восстановительным работам котлов котельной ДКВР 10/13 п.Белый Яр</t>
  </si>
  <si>
    <t xml:space="preserve">  - межбюджетные трансферты на создание условий для управления многоквартирными домами</t>
  </si>
  <si>
    <t>Доходы без учета финансовой помощи из районного бюджета - всего</t>
  </si>
  <si>
    <t>Дотации на выравнивание бюджетной обеспеченности поселений из РФФПП</t>
  </si>
  <si>
    <t>Безвозмездные поступления (без резервных фондов Администрации района) всего</t>
  </si>
  <si>
    <t xml:space="preserve">    1. Администрация поселения</t>
  </si>
  <si>
    <t>в т.ч. (расшифровать)</t>
  </si>
  <si>
    <t>2.1. в том числе за счет межбюджетных трансфертов из районного бюджета (за искл. Субвенций из областного фонда компенсаций)</t>
  </si>
  <si>
    <t>2.1. в том числе за счет межбюджетных трансфертов из районного бюджета (за искл. субвенций из областного фонда компенсаций)</t>
  </si>
  <si>
    <t>0503 "Благоустройство"</t>
  </si>
  <si>
    <t>Межбюджетные трансферты всего</t>
  </si>
  <si>
    <t>в т.ч. По видам передаваемых полномочий</t>
  </si>
  <si>
    <t xml:space="preserve">    - в т.ч. Расшифровать по видам межбюджетных трансфертов</t>
  </si>
  <si>
    <t>приложение 2</t>
  </si>
  <si>
    <t>Бюджет 2010год</t>
  </si>
  <si>
    <t>Темп роста  2010к 2009году</t>
  </si>
  <si>
    <t>Бюджет 2011год</t>
  </si>
  <si>
    <t>Темп роста  2011к 2010году</t>
  </si>
  <si>
    <t>Транспортные услуги</t>
  </si>
  <si>
    <t>Работы по содержанию имущества</t>
  </si>
  <si>
    <t>Организация и осуществление меропр. по работе с детьми и молодежью в поселениях</t>
  </si>
  <si>
    <t>Создание условий для организации досуга и обеспечения жителей поселения услугами организаций культуры</t>
  </si>
  <si>
    <t>Организация в границах поселения электро,-тепло,-газо,-и водоснабжения населения, водоотведение</t>
  </si>
  <si>
    <t>Организация и осуществление мероприятий ГО,защите населения и территории поселения от ЧС</t>
  </si>
  <si>
    <t>Утверждение ген.планов поселения,правил землепользования и застройки утвержд. подготовл. на основе ген.планов поселения</t>
  </si>
  <si>
    <t>0405 "Сельское хозяйство и рыболовство"</t>
  </si>
  <si>
    <t>Глава поселения                          Ю.А.Кальсин</t>
  </si>
  <si>
    <t>Межбюджетные трансферты на подддержку мер по обеспечению сбалансированности бюджетов  поселений</t>
  </si>
  <si>
    <t xml:space="preserve">Иные межбюджетные трансферты </t>
  </si>
  <si>
    <t>прочие работы, услуги</t>
  </si>
  <si>
    <t>1101 "Физическая культура и спорт"</t>
  </si>
  <si>
    <t>Материальная помощь</t>
  </si>
  <si>
    <t>Ожидаемые итоги социально-экономического развития МО Администрация Сайгинского сельского поселения за текущий финансовый год</t>
  </si>
  <si>
    <t>Межбюджетные трансферты на реализацию РЦП "Молодежь Верхнекетья"</t>
  </si>
  <si>
    <t>Земельный налог</t>
  </si>
  <si>
    <t>0113"Другие общегосударственные вопросы"</t>
  </si>
  <si>
    <t>Противопожарные мероприятия</t>
  </si>
  <si>
    <t>0113 "Другие общегосударственные вопросы"</t>
  </si>
  <si>
    <t>увеличение стоимости материальных запасов</t>
  </si>
  <si>
    <t xml:space="preserve"> - уличное освещение(электроэнергия)</t>
  </si>
  <si>
    <t xml:space="preserve"> - уличное освещение(прочие расходы)</t>
  </si>
  <si>
    <t xml:space="preserve">Межбюджетные трансферты на реализацию ДЦП"Ветеран"  муниципального образования "Верхнекетский район"на 2012-2014 годы" </t>
  </si>
  <si>
    <t>Межбюджетные трансферты в камках ДЦП "Модернизация коммунальной инфраструктуры Томской области в 2013-2017 годах" (Строительство угольной котельной мощностью 3,2 МВт и тепловой сети по ул. О. Кошевого в п. Сайга Верхнекетского района Томской области)</t>
  </si>
  <si>
    <t>Межбюджетные трансферты в рамках ДЦП "Повышение энергетической эффективности на территории Верхнекетского района Томской области на период до 2015 года с перспективой до 2020 года" (проведение энергетических обследований)</t>
  </si>
  <si>
    <t>Межбюджетные трансферты на организацию благоустройства территорий</t>
  </si>
  <si>
    <t xml:space="preserve">Межбюджетные трансферты на содержание центров временного хранения и сортировки твердых бытовых отходов и полигонов </t>
  </si>
  <si>
    <t>Проведение антикоррупционной экспертизы муниципальных  правовых актов</t>
  </si>
  <si>
    <t>софинансирование</t>
  </si>
  <si>
    <t>Акцизы на автомобильный и прямогонный бензин, дизельное топливо, моторные масла для дизельных и карбюраторных двигателей, производимые на территории РФ</t>
  </si>
  <si>
    <t>паспортизация дорог</t>
  </si>
  <si>
    <t>Межбюджетные трансферты из резервного фонда финансирования непредвиденных расходов Администрации Верхнекетского района</t>
  </si>
  <si>
    <t>Межбюджетные трансферты  из резервного  фонда финансирования ЧС Администрации Верхнекетского района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</si>
  <si>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 зха счет средств областного бюджета</t>
  </si>
  <si>
    <t xml:space="preserve">оценка недвижимости </t>
  </si>
  <si>
    <t>содержание автомобильных дорог общего пользования за счет средств дорожного фонда МО "Сайгинское сельское поселение"</t>
  </si>
  <si>
    <t>Проведение внешнего муниципального финансового контроля</t>
  </si>
  <si>
    <t>Межбюджетные трансферты в рамках ДЦП "Ветеран" МО "Верхнекетский район" на 2012-2014 годы" (Оказание помощи в ремонте и (или) переустройстве жилых помещений отдельных категорий граждан)</t>
  </si>
  <si>
    <r>
      <t>Межбюджетные трансферты на реализацию ГП "Повышение уровня пенсионного обеспечения бюджетной сферы государственных и муниципальных служащих ТО на период 2013-2023 годов</t>
    </r>
    <r>
      <rPr>
        <b/>
        <sz val="10"/>
        <rFont val="Times New Roman CYR"/>
        <family val="0"/>
      </rPr>
      <t>"</t>
    </r>
  </si>
  <si>
    <t>Ожидаемое исполнение 2015 г</t>
  </si>
  <si>
    <t>Бюджет 2016год</t>
  </si>
  <si>
    <t>арендная плата за земли после разграничения</t>
  </si>
  <si>
    <t xml:space="preserve">Межбюджетные трансферты из резервного фонда непредвиденных расходов Администрации Томской области </t>
  </si>
  <si>
    <t>Межбюджетные трансферты на реализацию МП "Модернизация коммунальной инфраструктуры Верхнекетского района до 2017 года с перспективой до 2020 года"</t>
  </si>
  <si>
    <t>Межбюджетные трансферты на реализацию МП "Капитальный ремонт жилищного фонда в муниципальном образовании "Верхнекетский район" на 2015-2017 годы"</t>
  </si>
  <si>
    <t>Межбюджетные трансферты на дорожную деятельность в отношении автомобильных дорог местного значения внутри населенных пунктов,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 в границах населённых пунктов за счет средств дорожного фонда МО "Верхнекетский район"</t>
  </si>
  <si>
    <t>Межбюджетные трансферты на дорожную деятельность в отношении автомобильных дорог местного значения вне населенных пунктов,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 в границах населённых пунктов за счет средств дорожного фонда МО "Верхнекетский район"</t>
  </si>
  <si>
    <t>Межбюджетные трансферты из резервного фонда финансирования ЧС Администрации Верхнекетского района</t>
  </si>
  <si>
    <t>Межбюджетные трансферты на дорожную деятельность в отношении автомобильных дорог местного значения внутри населенных пунктов 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 в границах населённых пунктов за счет средств дорожного фонда МО "Верхнекетский район"</t>
  </si>
  <si>
    <t xml:space="preserve">кап.ремонт жилищного хозяйства </t>
  </si>
  <si>
    <t xml:space="preserve">    Размещение заказов для муниципальных нужд</t>
  </si>
  <si>
    <t>Осуществление кнтроля в сфере закупок</t>
  </si>
  <si>
    <t xml:space="preserve"> Размещение информации в информационном вестнике                       Верхнекетского района "Территория"</t>
  </si>
  <si>
    <t>Прочие межбюджетные трансферты на реализацию мероприятий МП "Развитие молодежгой политики, физической культуры и спорта в Верхнекетском районе на 2016-2021 годы" (Разработка проектно-сметной документации на строительство комплексной спортивной площадки в п.Сайга)</t>
  </si>
  <si>
    <t>Прочие межбюджетные трансферты на содержание центров временного хранения и сортировки твердых бытовых отходов и полигонов</t>
  </si>
  <si>
    <t>Прочие межбюджетные трансферты на реализацию МП "Модернизация коммунальной инфраструктуры Верхнекетского района до 2017 года с перспективой до 2020 года"</t>
  </si>
  <si>
    <t>Прочие межбюджетные трансферты на реализацию МП "Капитальный ремонт жилищного фонда в муниципальном образовании "Верхнекетский район" на 2015-2017 годы"</t>
  </si>
  <si>
    <t>Ежемесячные взносы на кап.ремонт</t>
  </si>
  <si>
    <t>Субсидия на получение недополученных доходов ресурсоснабжающих организаций, возникающих в результате незапланированного снижения полезного отпуска тепловой энергии, воды и услуг водоотведения</t>
  </si>
  <si>
    <t>1102 "Массовый спорт"</t>
  </si>
  <si>
    <t>Прочие межбюджетные трансферты на реализацию мероприятий муниципальной программы  «Развитие транспортной системы Верхнекетского района на 2016-2021 годы» (мероприятия в отношении автомобильных дорог местного значения в границах населенных пунктов по расходам дорожного фонда МО "Верхнекетский район")</t>
  </si>
  <si>
    <t>Прочие межбюджетные трансферты на реализацию мероприятий муниципальной программы  «Развитие транспортной системы Верхнекетского района на 2016-2021 годы» (мероприятия в отношении автомобильных дорог местного значения вне границ населенных пунктов по расходам дорожного фонда муниципального образования "Верхнекетский район")</t>
  </si>
  <si>
    <t>Прочие межбюджетные трансферты на реализацию мероприятий государственной программы "Развитие транспортной системы в Томской области" (ремонт автомобильных дорог общего пользования местного значения в границах муниципальных районов)</t>
  </si>
  <si>
    <t>Темп роста  2016 к 2015году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</si>
</sst>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50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3"/>
      <name val="Arial Cyr"/>
      <family val="0"/>
    </font>
    <font>
      <sz val="11"/>
      <name val="Times New Roman CE"/>
      <family val="0"/>
    </font>
    <font>
      <b/>
      <sz val="14"/>
      <name val="Times New Roman Cyr"/>
      <family val="0"/>
    </font>
    <font>
      <b/>
      <sz val="14"/>
      <name val="Arial Cyr"/>
      <family val="0"/>
    </font>
    <font>
      <i/>
      <sz val="11"/>
      <name val="Times New Roman CYR"/>
      <family val="0"/>
    </font>
    <font>
      <i/>
      <sz val="9"/>
      <name val="Times New Roman CYR"/>
      <family val="0"/>
    </font>
    <font>
      <b/>
      <sz val="10"/>
      <name val="Times New Roman CYR"/>
      <family val="0"/>
    </font>
    <font>
      <b/>
      <sz val="10"/>
      <name val="Times New Roman CE"/>
      <family val="1"/>
    </font>
    <font>
      <sz val="10"/>
      <name val="Times New Roman CE"/>
      <family val="0"/>
    </font>
    <font>
      <b/>
      <sz val="10"/>
      <color indexed="8"/>
      <name val="Times New Roman CE"/>
      <family val="0"/>
    </font>
    <font>
      <i/>
      <sz val="10"/>
      <name val="Times New Roman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i/>
      <sz val="10"/>
      <name val="Times New Roman CYR"/>
      <family val="0"/>
    </font>
    <font>
      <i/>
      <sz val="10"/>
      <name val="Arial Cyr"/>
      <family val="0"/>
    </font>
    <font>
      <sz val="7"/>
      <name val="Times New Roman CYR"/>
      <family val="1"/>
    </font>
    <font>
      <sz val="7"/>
      <name val="Arial Cyr"/>
      <family val="0"/>
    </font>
    <font>
      <b/>
      <sz val="7"/>
      <name val="Times New Roman CYR"/>
      <family val="1"/>
    </font>
    <font>
      <b/>
      <sz val="9"/>
      <name val="Times New Roman Cyr"/>
      <family val="0"/>
    </font>
    <font>
      <sz val="9"/>
      <name val="Arial Cyr"/>
      <family val="0"/>
    </font>
    <font>
      <b/>
      <sz val="9"/>
      <name val="Times New Roman CE"/>
      <family val="0"/>
    </font>
    <font>
      <sz val="7"/>
      <name val="Times New Roman Cyr"/>
      <family val="0"/>
    </font>
    <font>
      <sz val="12"/>
      <name val="Arial Cyr"/>
      <family val="0"/>
    </font>
    <font>
      <b/>
      <i/>
      <sz val="10"/>
      <name val="Times New Roman CE"/>
      <family val="0"/>
    </font>
    <font>
      <b/>
      <i/>
      <sz val="10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 CE"/>
      <family val="1"/>
    </font>
    <font>
      <b/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1"/>
      <name val="Times New Roman CE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color indexed="8"/>
      <name val="Times New Roman CE"/>
      <family val="1"/>
    </font>
    <font>
      <sz val="12"/>
      <name val="Times New Roman CE"/>
      <family val="0"/>
    </font>
    <font>
      <b/>
      <i/>
      <sz val="12"/>
      <name val="Times New Roman CE"/>
      <family val="0"/>
    </font>
    <font>
      <sz val="9"/>
      <name val="Times New Roman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169" fontId="1" fillId="0" borderId="0" xfId="0" applyNumberFormat="1" applyFont="1" applyBorder="1" applyAlignment="1">
      <alignment vertical="center"/>
    </xf>
    <xf numFmtId="169" fontId="1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169" fontId="7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center" vertical="center" wrapText="1"/>
    </xf>
    <xf numFmtId="169" fontId="15" fillId="0" borderId="6" xfId="0" applyNumberFormat="1" applyFont="1" applyBorder="1" applyAlignment="1">
      <alignment horizontal="right" vertical="center" wrapText="1"/>
    </xf>
    <xf numFmtId="169" fontId="18" fillId="0" borderId="6" xfId="0" applyNumberFormat="1" applyFont="1" applyBorder="1" applyAlignment="1">
      <alignment horizontal="right" vertical="center" wrapText="1"/>
    </xf>
    <xf numFmtId="169" fontId="15" fillId="0" borderId="6" xfId="0" applyNumberFormat="1" applyFont="1" applyBorder="1" applyAlignment="1">
      <alignment horizontal="right" vertical="center" wrapText="1"/>
    </xf>
    <xf numFmtId="169" fontId="21" fillId="0" borderId="6" xfId="0" applyNumberFormat="1" applyFont="1" applyBorder="1" applyAlignment="1">
      <alignment horizontal="right" vertical="center" wrapText="1"/>
    </xf>
    <xf numFmtId="169" fontId="7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9" fontId="2" fillId="0" borderId="4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9" fontId="14" fillId="0" borderId="4" xfId="0" applyNumberFormat="1" applyFont="1" applyBorder="1" applyAlignment="1">
      <alignment horizontal="center" vertical="center" wrapText="1"/>
    </xf>
    <xf numFmtId="169" fontId="19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5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69" fontId="34" fillId="0" borderId="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3" fillId="0" borderId="1" xfId="0" applyFont="1" applyBorder="1" applyAlignment="1">
      <alignment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169" fontId="34" fillId="0" borderId="6" xfId="0" applyNumberFormat="1" applyFont="1" applyBorder="1" applyAlignment="1">
      <alignment horizontal="right" vertical="center" wrapText="1"/>
    </xf>
    <xf numFmtId="169" fontId="40" fillId="0" borderId="6" xfId="0" applyNumberFormat="1" applyFont="1" applyBorder="1" applyAlignment="1">
      <alignment horizontal="right" vertical="center" wrapText="1"/>
    </xf>
    <xf numFmtId="169" fontId="3" fillId="0" borderId="11" xfId="0" applyNumberFormat="1" applyFont="1" applyFill="1" applyBorder="1" applyAlignment="1">
      <alignment horizontal="right" vertical="center" wrapText="1"/>
    </xf>
    <xf numFmtId="169" fontId="14" fillId="0" borderId="6" xfId="0" applyNumberFormat="1" applyFont="1" applyBorder="1" applyAlignment="1">
      <alignment horizontal="right" vertical="center" wrapText="1"/>
    </xf>
    <xf numFmtId="169" fontId="2" fillId="0" borderId="6" xfId="0" applyNumberFormat="1" applyFont="1" applyBorder="1" applyAlignment="1">
      <alignment horizontal="right" vertical="center" wrapText="1"/>
    </xf>
    <xf numFmtId="169" fontId="7" fillId="0" borderId="12" xfId="0" applyNumberFormat="1" applyFont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right" vertical="center"/>
    </xf>
    <xf numFmtId="169" fontId="33" fillId="0" borderId="11" xfId="0" applyNumberFormat="1" applyFont="1" applyFill="1" applyBorder="1" applyAlignment="1">
      <alignment horizontal="right" vertical="center" wrapText="1"/>
    </xf>
    <xf numFmtId="169" fontId="19" fillId="0" borderId="6" xfId="0" applyNumberFormat="1" applyFont="1" applyBorder="1" applyAlignment="1">
      <alignment horizontal="right" vertical="center" wrapText="1"/>
    </xf>
    <xf numFmtId="169" fontId="37" fillId="0" borderId="6" xfId="0" applyNumberFormat="1" applyFont="1" applyBorder="1" applyAlignment="1">
      <alignment horizontal="right" vertical="center" wrapText="1"/>
    </xf>
    <xf numFmtId="169" fontId="39" fillId="0" borderId="6" xfId="0" applyNumberFormat="1" applyFont="1" applyBorder="1" applyAlignment="1">
      <alignment horizontal="right" vertical="center" wrapText="1"/>
    </xf>
    <xf numFmtId="169" fontId="17" fillId="0" borderId="6" xfId="0" applyNumberFormat="1" applyFont="1" applyBorder="1" applyAlignment="1">
      <alignment horizontal="right" vertical="center" wrapText="1"/>
    </xf>
    <xf numFmtId="169" fontId="38" fillId="0" borderId="6" xfId="0" applyNumberFormat="1" applyFont="1" applyBorder="1" applyAlignment="1">
      <alignment horizontal="right" vertical="center" wrapText="1"/>
    </xf>
    <xf numFmtId="169" fontId="39" fillId="0" borderId="6" xfId="0" applyNumberFormat="1" applyFont="1" applyBorder="1" applyAlignment="1">
      <alignment horizontal="right" vertical="center" wrapText="1"/>
    </xf>
    <xf numFmtId="169" fontId="38" fillId="0" borderId="6" xfId="0" applyNumberFormat="1" applyFont="1" applyBorder="1" applyAlignment="1">
      <alignment horizontal="right" vertical="center" wrapText="1"/>
    </xf>
    <xf numFmtId="169" fontId="17" fillId="0" borderId="6" xfId="0" applyNumberFormat="1" applyFont="1" applyBorder="1" applyAlignment="1">
      <alignment horizontal="right" vertical="center" wrapText="1"/>
    </xf>
    <xf numFmtId="169" fontId="31" fillId="0" borderId="6" xfId="0" applyNumberFormat="1" applyFont="1" applyBorder="1" applyAlignment="1">
      <alignment horizontal="right" vertical="center" wrapText="1"/>
    </xf>
    <xf numFmtId="169" fontId="40" fillId="0" borderId="6" xfId="0" applyNumberFormat="1" applyFont="1" applyBorder="1" applyAlignment="1">
      <alignment horizontal="right" vertical="center" wrapText="1"/>
    </xf>
    <xf numFmtId="169" fontId="34" fillId="0" borderId="6" xfId="0" applyNumberFormat="1" applyFont="1" applyBorder="1" applyAlignment="1">
      <alignment horizontal="right" vertical="center"/>
    </xf>
    <xf numFmtId="169" fontId="26" fillId="0" borderId="6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left" vertical="center" wrapText="1" indent="1"/>
    </xf>
    <xf numFmtId="3" fontId="7" fillId="0" borderId="1" xfId="0" applyNumberFormat="1" applyFont="1" applyBorder="1" applyAlignment="1">
      <alignment horizontal="left" vertical="center" wrapText="1" indent="1"/>
    </xf>
    <xf numFmtId="0" fontId="4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justify" vertical="center" wrapText="1"/>
    </xf>
    <xf numFmtId="0" fontId="39" fillId="0" borderId="1" xfId="0" applyFont="1" applyBorder="1" applyAlignment="1">
      <alignment horizontal="justify" vertical="center" wrapText="1"/>
    </xf>
    <xf numFmtId="0" fontId="44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3" fontId="41" fillId="0" borderId="1" xfId="0" applyNumberFormat="1" applyFont="1" applyBorder="1" applyAlignment="1">
      <alignment horizontal="left" vertical="center" wrapText="1" indent="1"/>
    </xf>
    <xf numFmtId="0" fontId="4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9" fontId="7" fillId="0" borderId="0" xfId="0" applyNumberFormat="1" applyFont="1" applyAlignment="1">
      <alignment vertical="center"/>
    </xf>
    <xf numFmtId="2" fontId="21" fillId="0" borderId="6" xfId="0" applyNumberFormat="1" applyFont="1" applyBorder="1" applyAlignment="1">
      <alignment horizontal="right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34" fillId="0" borderId="6" xfId="0" applyNumberFormat="1" applyFont="1" applyBorder="1" applyAlignment="1">
      <alignment horizontal="right" vertical="center" wrapText="1"/>
    </xf>
    <xf numFmtId="2" fontId="40" fillId="0" borderId="6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14" fillId="0" borderId="6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2" fontId="19" fillId="0" borderId="6" xfId="0" applyNumberFormat="1" applyFont="1" applyBorder="1" applyAlignment="1">
      <alignment horizontal="right" vertical="center" wrapText="1"/>
    </xf>
    <xf numFmtId="2" fontId="37" fillId="0" borderId="6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 indent="1"/>
    </xf>
    <xf numFmtId="169" fontId="19" fillId="0" borderId="11" xfId="0" applyNumberFormat="1" applyFont="1" applyFill="1" applyBorder="1" applyAlignment="1">
      <alignment horizontal="right" vertical="center" wrapText="1"/>
    </xf>
    <xf numFmtId="169" fontId="7" fillId="0" borderId="6" xfId="0" applyNumberFormat="1" applyFont="1" applyBorder="1" applyAlignment="1">
      <alignment horizontal="right" vertical="center" wrapText="1"/>
    </xf>
    <xf numFmtId="169" fontId="43" fillId="0" borderId="6" xfId="0" applyNumberFormat="1" applyFont="1" applyBorder="1" applyAlignment="1">
      <alignment horizontal="right" vertical="center" wrapText="1"/>
    </xf>
    <xf numFmtId="169" fontId="19" fillId="0" borderId="6" xfId="0" applyNumberFormat="1" applyFont="1" applyBorder="1" applyAlignment="1">
      <alignment horizontal="right" vertical="center"/>
    </xf>
    <xf numFmtId="169" fontId="16" fillId="0" borderId="6" xfId="0" applyNumberFormat="1" applyFont="1" applyBorder="1" applyAlignment="1">
      <alignment horizontal="right" vertic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39" fillId="0" borderId="6" xfId="0" applyNumberFormat="1" applyFont="1" applyBorder="1" applyAlignment="1">
      <alignment horizontal="right" vertical="center" wrapText="1"/>
    </xf>
    <xf numFmtId="2" fontId="38" fillId="0" borderId="6" xfId="0" applyNumberFormat="1" applyFont="1" applyBorder="1" applyAlignment="1">
      <alignment horizontal="right" vertical="center" wrapText="1"/>
    </xf>
    <xf numFmtId="2" fontId="38" fillId="0" borderId="6" xfId="0" applyNumberFormat="1" applyFont="1" applyBorder="1" applyAlignment="1">
      <alignment horizontal="right" vertical="center" wrapText="1"/>
    </xf>
    <xf numFmtId="2" fontId="37" fillId="0" borderId="6" xfId="0" applyNumberFormat="1" applyFont="1" applyBorder="1" applyAlignment="1">
      <alignment horizontal="right" vertical="center" wrapText="1"/>
    </xf>
    <xf numFmtId="2" fontId="31" fillId="0" borderId="6" xfId="0" applyNumberFormat="1" applyFont="1" applyBorder="1" applyAlignment="1">
      <alignment horizontal="right" vertical="center" wrapText="1"/>
    </xf>
    <xf numFmtId="2" fontId="40" fillId="0" borderId="6" xfId="0" applyNumberFormat="1" applyFont="1" applyBorder="1" applyAlignment="1">
      <alignment horizontal="right" vertical="center" wrapText="1"/>
    </xf>
    <xf numFmtId="2" fontId="19" fillId="0" borderId="6" xfId="0" applyNumberFormat="1" applyFont="1" applyBorder="1" applyAlignment="1">
      <alignment horizontal="right" vertical="center"/>
    </xf>
    <xf numFmtId="2" fontId="34" fillId="0" borderId="6" xfId="0" applyNumberFormat="1" applyFont="1" applyBorder="1" applyAlignment="1">
      <alignment horizontal="right" vertical="center"/>
    </xf>
    <xf numFmtId="2" fontId="26" fillId="0" borderId="6" xfId="0" applyNumberFormat="1" applyFont="1" applyBorder="1" applyAlignment="1">
      <alignment horizontal="right" vertical="center" wrapText="1"/>
    </xf>
    <xf numFmtId="2" fontId="28" fillId="0" borderId="6" xfId="0" applyNumberFormat="1" applyFont="1" applyBorder="1" applyAlignment="1">
      <alignment horizontal="right" vertical="center" wrapText="1"/>
    </xf>
    <xf numFmtId="2" fontId="18" fillId="0" borderId="6" xfId="0" applyNumberFormat="1" applyFont="1" applyBorder="1" applyAlignment="1">
      <alignment horizontal="right" vertical="center" wrapText="1"/>
    </xf>
    <xf numFmtId="2" fontId="7" fillId="0" borderId="6" xfId="0" applyNumberFormat="1" applyFont="1" applyBorder="1" applyAlignment="1">
      <alignment horizontal="right" vertical="center"/>
    </xf>
    <xf numFmtId="169" fontId="29" fillId="0" borderId="16" xfId="0" applyNumberFormat="1" applyFont="1" applyBorder="1" applyAlignment="1">
      <alignment horizontal="center" vertical="center" wrapText="1"/>
    </xf>
    <xf numFmtId="169" fontId="18" fillId="0" borderId="4" xfId="0" applyNumberFormat="1" applyFont="1" applyBorder="1" applyAlignment="1">
      <alignment horizontal="center" vertical="center" wrapText="1"/>
    </xf>
    <xf numFmtId="169" fontId="42" fillId="0" borderId="4" xfId="0" applyNumberFormat="1" applyFont="1" applyBorder="1" applyAlignment="1">
      <alignment horizontal="center" vertical="center" wrapText="1"/>
    </xf>
    <xf numFmtId="169" fontId="19" fillId="0" borderId="4" xfId="0" applyNumberFormat="1" applyFont="1" applyBorder="1" applyAlignment="1">
      <alignment horizontal="right" vertical="center" wrapText="1"/>
    </xf>
    <xf numFmtId="169" fontId="41" fillId="0" borderId="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169" fontId="46" fillId="0" borderId="15" xfId="0" applyNumberFormat="1" applyFont="1" applyBorder="1" applyAlignment="1">
      <alignment horizontal="center" vertical="center" wrapText="1"/>
    </xf>
    <xf numFmtId="169" fontId="46" fillId="0" borderId="10" xfId="0" applyNumberFormat="1" applyFont="1" applyBorder="1" applyAlignment="1">
      <alignment horizontal="center" vertical="center" wrapText="1"/>
    </xf>
    <xf numFmtId="0" fontId="46" fillId="0" borderId="5" xfId="0" applyFont="1" applyBorder="1" applyAlignment="1">
      <alignment vertical="center"/>
    </xf>
    <xf numFmtId="169" fontId="46" fillId="0" borderId="0" xfId="0" applyNumberFormat="1" applyFont="1" applyBorder="1" applyAlignment="1">
      <alignment horizontal="center" vertical="center" wrapText="1"/>
    </xf>
    <xf numFmtId="169" fontId="46" fillId="0" borderId="0" xfId="0" applyNumberFormat="1" applyFont="1" applyBorder="1" applyAlignment="1">
      <alignment vertical="center"/>
    </xf>
    <xf numFmtId="169" fontId="46" fillId="0" borderId="0" xfId="0" applyNumberFormat="1" applyFont="1" applyAlignment="1">
      <alignment vertical="center"/>
    </xf>
    <xf numFmtId="169" fontId="46" fillId="0" borderId="16" xfId="0" applyNumberFormat="1" applyFont="1" applyBorder="1" applyAlignment="1">
      <alignment horizontal="center" vertical="center" wrapText="1"/>
    </xf>
    <xf numFmtId="169" fontId="46" fillId="0" borderId="9" xfId="0" applyNumberFormat="1" applyFont="1" applyBorder="1" applyAlignment="1">
      <alignment horizontal="center" vertical="center" wrapText="1"/>
    </xf>
    <xf numFmtId="169" fontId="46" fillId="0" borderId="4" xfId="0" applyNumberFormat="1" applyFont="1" applyBorder="1" applyAlignment="1">
      <alignment horizontal="center" vertical="center" wrapText="1"/>
    </xf>
    <xf numFmtId="169" fontId="13" fillId="0" borderId="4" xfId="0" applyNumberFormat="1" applyFont="1" applyBorder="1" applyAlignment="1">
      <alignment horizontal="center" vertical="center" wrapText="1"/>
    </xf>
    <xf numFmtId="169" fontId="46" fillId="0" borderId="4" xfId="0" applyNumberFormat="1" applyFont="1" applyBorder="1" applyAlignment="1">
      <alignment horizontal="right" vertical="center" wrapText="1"/>
    </xf>
    <xf numFmtId="169" fontId="46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9" fontId="33" fillId="0" borderId="10" xfId="0" applyNumberFormat="1" applyFont="1" applyFill="1" applyBorder="1" applyAlignment="1">
      <alignment horizontal="right" vertical="center" wrapText="1"/>
    </xf>
    <xf numFmtId="169" fontId="14" fillId="0" borderId="15" xfId="0" applyNumberFormat="1" applyFont="1" applyBorder="1" applyAlignment="1">
      <alignment horizontal="right" vertical="center" wrapText="1"/>
    </xf>
    <xf numFmtId="169" fontId="3" fillId="0" borderId="10" xfId="0" applyNumberFormat="1" applyFont="1" applyFill="1" applyBorder="1" applyAlignment="1">
      <alignment horizontal="right" vertical="center" wrapText="1"/>
    </xf>
    <xf numFmtId="169" fontId="21" fillId="0" borderId="15" xfId="0" applyNumberFormat="1" applyFont="1" applyBorder="1" applyAlignment="1">
      <alignment horizontal="right" vertical="center" wrapText="1"/>
    </xf>
    <xf numFmtId="169" fontId="2" fillId="0" borderId="15" xfId="0" applyNumberFormat="1" applyFont="1" applyBorder="1" applyAlignment="1">
      <alignment horizontal="right" vertical="center" wrapText="1"/>
    </xf>
    <xf numFmtId="169" fontId="19" fillId="0" borderId="10" xfId="0" applyNumberFormat="1" applyFont="1" applyFill="1" applyBorder="1" applyAlignment="1">
      <alignment horizontal="right" vertical="center" wrapText="1"/>
    </xf>
    <xf numFmtId="169" fontId="19" fillId="0" borderId="15" xfId="0" applyNumberFormat="1" applyFont="1" applyBorder="1" applyAlignment="1">
      <alignment horizontal="right" vertical="center" wrapText="1"/>
    </xf>
    <xf numFmtId="169" fontId="7" fillId="0" borderId="15" xfId="0" applyNumberFormat="1" applyFont="1" applyBorder="1" applyAlignment="1">
      <alignment horizontal="right" vertical="center" wrapText="1"/>
    </xf>
    <xf numFmtId="169" fontId="41" fillId="0" borderId="15" xfId="0" applyNumberFormat="1" applyFont="1" applyBorder="1" applyAlignment="1">
      <alignment horizontal="right" vertical="center" wrapText="1"/>
    </xf>
    <xf numFmtId="169" fontId="42" fillId="0" borderId="15" xfId="0" applyNumberFormat="1" applyFont="1" applyBorder="1" applyAlignment="1">
      <alignment horizontal="right" vertical="center" wrapText="1"/>
    </xf>
    <xf numFmtId="169" fontId="37" fillId="0" borderId="15" xfId="0" applyNumberFormat="1" applyFont="1" applyBorder="1" applyAlignment="1">
      <alignment horizontal="right" vertical="center" wrapText="1"/>
    </xf>
    <xf numFmtId="169" fontId="37" fillId="0" borderId="15" xfId="0" applyNumberFormat="1" applyFont="1" applyBorder="1" applyAlignment="1">
      <alignment horizontal="right" vertical="center" wrapText="1"/>
    </xf>
    <xf numFmtId="169" fontId="39" fillId="0" borderId="15" xfId="0" applyNumberFormat="1" applyFont="1" applyBorder="1" applyAlignment="1">
      <alignment horizontal="right" vertical="center" wrapText="1"/>
    </xf>
    <xf numFmtId="169" fontId="39" fillId="0" borderId="15" xfId="0" applyNumberFormat="1" applyFont="1" applyBorder="1" applyAlignment="1">
      <alignment horizontal="right" vertical="center" wrapText="1"/>
    </xf>
    <xf numFmtId="169" fontId="43" fillId="0" borderId="15" xfId="0" applyNumberFormat="1" applyFont="1" applyBorder="1" applyAlignment="1">
      <alignment horizontal="right" vertical="center" wrapText="1"/>
    </xf>
    <xf numFmtId="169" fontId="3" fillId="0" borderId="18" xfId="0" applyNumberFormat="1" applyFont="1" applyFill="1" applyBorder="1" applyAlignment="1">
      <alignment horizontal="right" vertical="center" wrapText="1"/>
    </xf>
    <xf numFmtId="169" fontId="45" fillId="0" borderId="15" xfId="0" applyNumberFormat="1" applyFont="1" applyBorder="1" applyAlignment="1">
      <alignment horizontal="right" vertical="center" wrapText="1"/>
    </xf>
    <xf numFmtId="169" fontId="19" fillId="0" borderId="15" xfId="0" applyNumberFormat="1" applyFont="1" applyBorder="1" applyAlignment="1">
      <alignment horizontal="right" vertical="center"/>
    </xf>
    <xf numFmtId="169" fontId="19" fillId="0" borderId="15" xfId="0" applyNumberFormat="1" applyFont="1" applyBorder="1" applyAlignment="1">
      <alignment horizontal="right" vertical="center"/>
    </xf>
    <xf numFmtId="169" fontId="7" fillId="0" borderId="15" xfId="0" applyNumberFormat="1" applyFont="1" applyBorder="1" applyAlignment="1">
      <alignment horizontal="right" vertical="center"/>
    </xf>
    <xf numFmtId="169" fontId="7" fillId="0" borderId="17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169" fontId="46" fillId="0" borderId="11" xfId="0" applyNumberFormat="1" applyFont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right" vertical="center" wrapText="1"/>
    </xf>
    <xf numFmtId="169" fontId="14" fillId="0" borderId="7" xfId="0" applyNumberFormat="1" applyFont="1" applyBorder="1" applyAlignment="1">
      <alignment horizontal="right" vertical="center" wrapText="1"/>
    </xf>
    <xf numFmtId="169" fontId="46" fillId="0" borderId="6" xfId="0" applyNumberFormat="1" applyFont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right" vertical="center" wrapText="1"/>
    </xf>
    <xf numFmtId="169" fontId="13" fillId="0" borderId="6" xfId="0" applyNumberFormat="1" applyFont="1" applyBorder="1" applyAlignment="1">
      <alignment horizontal="center" vertical="center" wrapText="1"/>
    </xf>
    <xf numFmtId="169" fontId="14" fillId="0" borderId="18" xfId="0" applyNumberFormat="1" applyFont="1" applyFill="1" applyBorder="1" applyAlignment="1">
      <alignment horizontal="right" vertical="center" wrapText="1"/>
    </xf>
    <xf numFmtId="169" fontId="19" fillId="0" borderId="18" xfId="0" applyNumberFormat="1" applyFont="1" applyFill="1" applyBorder="1" applyAlignment="1">
      <alignment horizontal="right" vertical="center" wrapText="1"/>
    </xf>
    <xf numFmtId="169" fontId="19" fillId="0" borderId="7" xfId="0" applyNumberFormat="1" applyFont="1" applyBorder="1" applyAlignment="1">
      <alignment horizontal="right" vertical="center" wrapText="1"/>
    </xf>
    <xf numFmtId="169" fontId="7" fillId="0" borderId="7" xfId="0" applyNumberFormat="1" applyFont="1" applyBorder="1" applyAlignment="1">
      <alignment horizontal="right" vertical="center" wrapText="1"/>
    </xf>
    <xf numFmtId="169" fontId="41" fillId="0" borderId="7" xfId="0" applyNumberFormat="1" applyFont="1" applyBorder="1" applyAlignment="1">
      <alignment horizontal="right" vertical="center" wrapText="1"/>
    </xf>
    <xf numFmtId="169" fontId="42" fillId="0" borderId="7" xfId="0" applyNumberFormat="1" applyFont="1" applyBorder="1" applyAlignment="1">
      <alignment horizontal="right" vertical="center" wrapText="1"/>
    </xf>
    <xf numFmtId="169" fontId="37" fillId="0" borderId="7" xfId="0" applyNumberFormat="1" applyFont="1" applyBorder="1" applyAlignment="1">
      <alignment horizontal="right" vertical="center" wrapText="1"/>
    </xf>
    <xf numFmtId="169" fontId="39" fillId="0" borderId="7" xfId="0" applyNumberFormat="1" applyFont="1" applyBorder="1" applyAlignment="1">
      <alignment horizontal="right" vertical="center" wrapText="1"/>
    </xf>
    <xf numFmtId="169" fontId="39" fillId="0" borderId="7" xfId="0" applyNumberFormat="1" applyFont="1" applyBorder="1" applyAlignment="1">
      <alignment horizontal="right" vertical="center" wrapText="1"/>
    </xf>
    <xf numFmtId="169" fontId="43" fillId="0" borderId="7" xfId="0" applyNumberFormat="1" applyFont="1" applyBorder="1" applyAlignment="1">
      <alignment horizontal="right" vertical="center" wrapText="1"/>
    </xf>
    <xf numFmtId="169" fontId="43" fillId="0" borderId="7" xfId="0" applyNumberFormat="1" applyFont="1" applyBorder="1" applyAlignment="1">
      <alignment horizontal="right" vertical="center" wrapText="1"/>
    </xf>
    <xf numFmtId="169" fontId="37" fillId="0" borderId="7" xfId="0" applyNumberFormat="1" applyFont="1" applyBorder="1" applyAlignment="1">
      <alignment horizontal="right" vertical="center" wrapText="1"/>
    </xf>
    <xf numFmtId="169" fontId="46" fillId="0" borderId="20" xfId="0" applyNumberFormat="1" applyFont="1" applyBorder="1" applyAlignment="1">
      <alignment horizontal="right" vertical="center" wrapText="1"/>
    </xf>
    <xf numFmtId="169" fontId="19" fillId="0" borderId="7" xfId="0" applyNumberFormat="1" applyFont="1" applyBorder="1" applyAlignment="1">
      <alignment horizontal="right" vertical="center"/>
    </xf>
    <xf numFmtId="169" fontId="19" fillId="0" borderId="7" xfId="0" applyNumberFormat="1" applyFont="1" applyBorder="1" applyAlignment="1">
      <alignment horizontal="right" vertical="center"/>
    </xf>
    <xf numFmtId="169" fontId="46" fillId="0" borderId="20" xfId="0" applyNumberFormat="1" applyFont="1" applyBorder="1" applyAlignment="1">
      <alignment horizontal="center" vertical="center" wrapText="1"/>
    </xf>
    <xf numFmtId="169" fontId="7" fillId="0" borderId="21" xfId="0" applyNumberFormat="1" applyFont="1" applyBorder="1" applyAlignment="1">
      <alignment horizontal="right" vertical="center"/>
    </xf>
    <xf numFmtId="169" fontId="46" fillId="0" borderId="2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9" fontId="12" fillId="0" borderId="7" xfId="0" applyNumberFormat="1" applyFont="1" applyBorder="1" applyAlignment="1">
      <alignment horizontal="right" vertical="center" wrapText="1"/>
    </xf>
    <xf numFmtId="169" fontId="1" fillId="0" borderId="7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left" vertical="center" wrapText="1" indent="1"/>
    </xf>
    <xf numFmtId="169" fontId="1" fillId="0" borderId="6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2" fontId="44" fillId="0" borderId="6" xfId="0" applyNumberFormat="1" applyFont="1" applyBorder="1" applyAlignment="1">
      <alignment horizontal="right" vertical="center" wrapText="1"/>
    </xf>
    <xf numFmtId="169" fontId="14" fillId="0" borderId="11" xfId="0" applyNumberFormat="1" applyFont="1" applyFill="1" applyBorder="1" applyAlignment="1">
      <alignment horizontal="right" vertical="center" wrapText="1"/>
    </xf>
    <xf numFmtId="169" fontId="16" fillId="0" borderId="6" xfId="0" applyNumberFormat="1" applyFont="1" applyBorder="1" applyAlignment="1">
      <alignment horizontal="right" vertical="center" wrapText="1"/>
    </xf>
    <xf numFmtId="169" fontId="44" fillId="0" borderId="6" xfId="0" applyNumberFormat="1" applyFont="1" applyBorder="1" applyAlignment="1">
      <alignment horizontal="right" vertical="center" wrapText="1"/>
    </xf>
    <xf numFmtId="2" fontId="41" fillId="0" borderId="6" xfId="0" applyNumberFormat="1" applyFont="1" applyBorder="1" applyAlignment="1">
      <alignment horizontal="right" vertical="center" wrapText="1"/>
    </xf>
    <xf numFmtId="169" fontId="2" fillId="0" borderId="7" xfId="0" applyNumberFormat="1" applyFont="1" applyBorder="1" applyAlignment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47" fillId="0" borderId="20" xfId="0" applyNumberFormat="1" applyFont="1" applyBorder="1" applyAlignment="1">
      <alignment horizontal="left" vertical="center" wrapText="1"/>
    </xf>
    <xf numFmtId="0" fontId="48" fillId="0" borderId="23" xfId="0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7" fillId="0" borderId="23" xfId="0" applyFont="1" applyBorder="1" applyAlignment="1">
      <alignment vertical="top" wrapText="1"/>
    </xf>
    <xf numFmtId="0" fontId="48" fillId="0" borderId="24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 indent="1"/>
    </xf>
    <xf numFmtId="169" fontId="1" fillId="0" borderId="9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 applyProtection="1">
      <alignment horizontal="left" vertical="center" wrapText="1"/>
      <protection/>
    </xf>
    <xf numFmtId="169" fontId="2" fillId="0" borderId="26" xfId="0" applyNumberFormat="1" applyFont="1" applyBorder="1" applyAlignment="1">
      <alignment horizontal="center" vertical="center" wrapText="1"/>
    </xf>
    <xf numFmtId="169" fontId="2" fillId="0" borderId="27" xfId="0" applyNumberFormat="1" applyFont="1" applyBorder="1" applyAlignment="1">
      <alignment horizontal="center" vertical="center" wrapText="1"/>
    </xf>
    <xf numFmtId="169" fontId="2" fillId="0" borderId="9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3" fillId="0" borderId="30" xfId="0" applyNumberFormat="1" applyFont="1" applyFill="1" applyBorder="1" applyAlignment="1">
      <alignment horizontal="right" vertical="center" wrapText="1"/>
    </xf>
    <xf numFmtId="169" fontId="3" fillId="0" borderId="11" xfId="0" applyNumberFormat="1" applyFont="1" applyFill="1" applyBorder="1" applyAlignment="1">
      <alignment horizontal="right" vertical="center" wrapText="1"/>
    </xf>
    <xf numFmtId="169" fontId="46" fillId="0" borderId="31" xfId="0" applyNumberFormat="1" applyFont="1" applyBorder="1" applyAlignment="1">
      <alignment horizontal="center" vertical="center" wrapText="1"/>
    </xf>
    <xf numFmtId="169" fontId="46" fillId="0" borderId="32" xfId="0" applyNumberFormat="1" applyFont="1" applyBorder="1" applyAlignment="1">
      <alignment horizontal="center" vertical="center" wrapText="1"/>
    </xf>
    <xf numFmtId="169" fontId="46" fillId="0" borderId="3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169" fontId="3" fillId="0" borderId="35" xfId="0" applyNumberFormat="1" applyFont="1" applyFill="1" applyBorder="1" applyAlignment="1">
      <alignment horizontal="right" vertical="center" wrapText="1"/>
    </xf>
    <xf numFmtId="169" fontId="3" fillId="0" borderId="36" xfId="0" applyNumberFormat="1" applyFont="1" applyFill="1" applyBorder="1" applyAlignment="1">
      <alignment horizontal="right" vertical="center" wrapText="1"/>
    </xf>
    <xf numFmtId="169" fontId="3" fillId="0" borderId="10" xfId="0" applyNumberFormat="1" applyFont="1" applyFill="1" applyBorder="1" applyAlignment="1">
      <alignment horizontal="right" vertical="center" wrapText="1"/>
    </xf>
    <xf numFmtId="169" fontId="46" fillId="0" borderId="26" xfId="0" applyNumberFormat="1" applyFont="1" applyBorder="1" applyAlignment="1">
      <alignment horizontal="center" vertical="center" wrapText="1"/>
    </xf>
    <xf numFmtId="169" fontId="46" fillId="0" borderId="27" xfId="0" applyNumberFormat="1" applyFont="1" applyBorder="1" applyAlignment="1">
      <alignment horizontal="center" vertical="center" wrapText="1"/>
    </xf>
    <xf numFmtId="169" fontId="4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169" fontId="3" fillId="0" borderId="40" xfId="0" applyNumberFormat="1" applyFont="1" applyFill="1" applyBorder="1" applyAlignment="1">
      <alignment horizontal="right" vertical="center" wrapText="1"/>
    </xf>
    <xf numFmtId="169" fontId="3" fillId="0" borderId="41" xfId="0" applyNumberFormat="1" applyFont="1" applyFill="1" applyBorder="1" applyAlignment="1">
      <alignment horizontal="right" vertical="center" wrapText="1"/>
    </xf>
    <xf numFmtId="169" fontId="3" fillId="0" borderId="18" xfId="0" applyNumberFormat="1" applyFont="1" applyFill="1" applyBorder="1" applyAlignment="1">
      <alignment horizontal="right" vertical="center" wrapText="1"/>
    </xf>
    <xf numFmtId="169" fontId="46" fillId="0" borderId="29" xfId="0" applyNumberFormat="1" applyFont="1" applyBorder="1" applyAlignment="1">
      <alignment horizontal="center" vertical="center" wrapText="1"/>
    </xf>
    <xf numFmtId="169" fontId="46" fillId="0" borderId="30" xfId="0" applyNumberFormat="1" applyFont="1" applyBorder="1" applyAlignment="1">
      <alignment horizontal="center" vertical="center" wrapText="1"/>
    </xf>
    <xf numFmtId="169" fontId="46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23" fillId="0" borderId="42" xfId="0" applyFont="1" applyBorder="1" applyAlignment="1">
      <alignment horizontal="center" vertical="center" wrapText="1"/>
    </xf>
    <xf numFmtId="169" fontId="19" fillId="0" borderId="9" xfId="0" applyNumberFormat="1" applyFont="1" applyBorder="1" applyAlignment="1">
      <alignment horizontal="center" vertical="center" wrapText="1"/>
    </xf>
    <xf numFmtId="169" fontId="19" fillId="0" borderId="43" xfId="0" applyNumberFormat="1" applyFont="1" applyBorder="1" applyAlignment="1">
      <alignment horizontal="right" vertical="center" wrapText="1"/>
    </xf>
    <xf numFmtId="169" fontId="46" fillId="0" borderId="43" xfId="0" applyNumberFormat="1" applyFont="1" applyBorder="1" applyAlignment="1">
      <alignment horizontal="center" vertical="center" wrapText="1"/>
    </xf>
    <xf numFmtId="2" fontId="49" fillId="2" borderId="20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7"/>
  <sheetViews>
    <sheetView tabSelected="1" zoomScale="85" zoomScaleNormal="85" workbookViewId="0" topLeftCell="A1">
      <pane xSplit="1" ySplit="5" topLeftCell="B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I178" sqref="I178"/>
    </sheetView>
  </sheetViews>
  <sheetFormatPr defaultColWidth="9.00390625" defaultRowHeight="12.75"/>
  <cols>
    <col min="1" max="1" width="55.00390625" style="1" customWidth="1"/>
    <col min="2" max="2" width="12.375" style="1" customWidth="1"/>
    <col min="3" max="3" width="9.875" style="147" customWidth="1"/>
    <col min="4" max="4" width="12.125" style="1" hidden="1" customWidth="1"/>
    <col min="5" max="5" width="14.625" style="1" hidden="1" customWidth="1"/>
    <col min="6" max="6" width="9.875" style="147" hidden="1" customWidth="1"/>
    <col min="7" max="7" width="13.00390625" style="1" customWidth="1"/>
    <col min="8" max="8" width="9.875" style="31" customWidth="1"/>
    <col min="9" max="9" width="10.25390625" style="1" customWidth="1"/>
    <col min="10" max="10" width="13.00390625" style="1" hidden="1" customWidth="1"/>
    <col min="11" max="11" width="9.875" style="31" hidden="1" customWidth="1"/>
    <col min="12" max="12" width="10.25390625" style="1" hidden="1" customWidth="1"/>
    <col min="13" max="13" width="13.00390625" style="1" hidden="1" customWidth="1"/>
    <col min="14" max="14" width="9.875" style="31" hidden="1" customWidth="1"/>
    <col min="15" max="15" width="10.25390625" style="1" hidden="1" customWidth="1"/>
  </cols>
  <sheetData>
    <row r="1" spans="9:15" ht="15">
      <c r="I1" s="154"/>
      <c r="L1" s="154"/>
      <c r="O1" s="154" t="s">
        <v>185</v>
      </c>
    </row>
    <row r="2" spans="1:9" s="2" customFormat="1" ht="30.75" customHeight="1">
      <c r="A2" s="244" t="s">
        <v>204</v>
      </c>
      <c r="B2" s="244"/>
      <c r="C2" s="244"/>
      <c r="D2" s="244"/>
      <c r="E2" s="244"/>
      <c r="F2" s="244"/>
      <c r="G2" s="244"/>
      <c r="H2" s="244"/>
      <c r="I2" s="244"/>
    </row>
    <row r="3" spans="1:15" ht="15" customHeight="1" thickBot="1">
      <c r="A3" s="36" t="s">
        <v>124</v>
      </c>
      <c r="B3" s="36"/>
      <c r="C3" s="144"/>
      <c r="D3" s="36"/>
      <c r="E3" s="36"/>
      <c r="F3" s="144"/>
      <c r="G3" s="36"/>
      <c r="H3" s="36"/>
      <c r="I3"/>
      <c r="J3" s="36"/>
      <c r="K3" s="36"/>
      <c r="L3"/>
      <c r="M3" s="36"/>
      <c r="N3" s="36"/>
      <c r="O3" t="s">
        <v>124</v>
      </c>
    </row>
    <row r="4" spans="1:15" s="9" customFormat="1" ht="21" customHeight="1" thickBot="1">
      <c r="A4" s="245" t="s">
        <v>12</v>
      </c>
      <c r="B4" s="247" t="s">
        <v>230</v>
      </c>
      <c r="C4" s="248"/>
      <c r="D4" s="256" t="s">
        <v>144</v>
      </c>
      <c r="E4" s="236" t="s">
        <v>133</v>
      </c>
      <c r="F4" s="237"/>
      <c r="G4" s="236" t="s">
        <v>231</v>
      </c>
      <c r="H4" s="237"/>
      <c r="I4" s="228" t="s">
        <v>254</v>
      </c>
      <c r="J4" s="236" t="s">
        <v>186</v>
      </c>
      <c r="K4" s="237"/>
      <c r="L4" s="228" t="s">
        <v>187</v>
      </c>
      <c r="M4" s="236" t="s">
        <v>188</v>
      </c>
      <c r="N4" s="237"/>
      <c r="O4" s="228" t="s">
        <v>189</v>
      </c>
    </row>
    <row r="5" spans="1:15" s="9" customFormat="1" ht="49.5" customHeight="1">
      <c r="A5" s="246"/>
      <c r="B5" s="176" t="s">
        <v>24</v>
      </c>
      <c r="C5" s="177" t="s">
        <v>81</v>
      </c>
      <c r="D5" s="229"/>
      <c r="E5" s="53" t="s">
        <v>24</v>
      </c>
      <c r="F5" s="148" t="s">
        <v>81</v>
      </c>
      <c r="G5" s="53" t="s">
        <v>24</v>
      </c>
      <c r="H5" s="135" t="s">
        <v>81</v>
      </c>
      <c r="I5" s="229"/>
      <c r="J5" s="53" t="s">
        <v>24</v>
      </c>
      <c r="K5" s="135" t="s">
        <v>81</v>
      </c>
      <c r="L5" s="229"/>
      <c r="M5" s="53" t="s">
        <v>24</v>
      </c>
      <c r="N5" s="135" t="s">
        <v>81</v>
      </c>
      <c r="O5" s="229"/>
    </row>
    <row r="6" spans="1:15" s="56" customFormat="1" ht="32.25" customHeight="1">
      <c r="A6" s="54" t="s">
        <v>174</v>
      </c>
      <c r="B6" s="178">
        <f>SUM(B8,B11:B13,B15,B17:B18,B19,B28:B33)</f>
        <v>1338</v>
      </c>
      <c r="C6" s="177">
        <f>B6/$B$61*100</f>
        <v>17.131662846826544</v>
      </c>
      <c r="D6" s="155">
        <f>SUM(D8,D11:D13,D15,D17:D18,D19,D28:D33)</f>
        <v>0</v>
      </c>
      <c r="E6" s="67">
        <f>SUM(E8,E11:E13,E15,E17:E18,E19,E28:E33)</f>
        <v>0</v>
      </c>
      <c r="F6" s="149" t="e">
        <f>E6/$E$61*100</f>
        <v>#DIV/0!</v>
      </c>
      <c r="G6" s="67">
        <f>SUM(G8,G12:G13,G15,G17:G18,G19,G28:G33,G11)</f>
        <v>1555.2</v>
      </c>
      <c r="H6" s="55">
        <f>G6/$G$61*100</f>
        <v>29.123595505617978</v>
      </c>
      <c r="I6" s="143">
        <f>ROUND(G6/B6*100,1)</f>
        <v>116.2</v>
      </c>
      <c r="J6" s="67">
        <f>SUM(J8,J11:J13,J15,J17:J18,J19,J28:J33)</f>
        <v>0</v>
      </c>
      <c r="K6" s="55" t="e">
        <f>J6/$J$61*100</f>
        <v>#REF!</v>
      </c>
      <c r="L6" s="143">
        <f>ROUND(J6/G6*100,1)</f>
        <v>0</v>
      </c>
      <c r="M6" s="67">
        <f>SUM(M8,M11:M13,M15,M17:M18,M19,M28:M33)</f>
        <v>0</v>
      </c>
      <c r="N6" s="55" t="e">
        <f>M6/$M$61*100</f>
        <v>#REF!</v>
      </c>
      <c r="O6" s="143" t="e">
        <f>ROUND(M6/J6*100,1)</f>
        <v>#DIV/0!</v>
      </c>
    </row>
    <row r="7" spans="1:15" s="3" customFormat="1" ht="12" customHeight="1">
      <c r="A7" s="12" t="s">
        <v>0</v>
      </c>
      <c r="B7" s="179"/>
      <c r="C7" s="180"/>
      <c r="D7" s="156"/>
      <c r="E7" s="63"/>
      <c r="F7" s="150"/>
      <c r="G7" s="63"/>
      <c r="H7" s="46"/>
      <c r="I7" s="142"/>
      <c r="J7" s="63"/>
      <c r="K7" s="46"/>
      <c r="L7" s="142"/>
      <c r="M7" s="63"/>
      <c r="N7" s="46"/>
      <c r="O7" s="142"/>
    </row>
    <row r="8" spans="1:15" ht="30" customHeight="1">
      <c r="A8" s="13" t="s">
        <v>27</v>
      </c>
      <c r="B8" s="170">
        <f>B9+B10</f>
        <v>465</v>
      </c>
      <c r="C8" s="180"/>
      <c r="D8" s="157">
        <f>D9+D10</f>
        <v>0</v>
      </c>
      <c r="E8" s="62">
        <f>E9+E10</f>
        <v>0</v>
      </c>
      <c r="F8" s="150"/>
      <c r="G8" s="62">
        <f>G9+G10</f>
        <v>508.5</v>
      </c>
      <c r="H8" s="46"/>
      <c r="I8" s="143">
        <f aca="true" t="shared" si="0" ref="I8:I58">ROUND(G8/B8*100,1)</f>
        <v>109.4</v>
      </c>
      <c r="J8" s="62">
        <f>J9+J10</f>
        <v>0</v>
      </c>
      <c r="K8" s="46"/>
      <c r="L8" s="143">
        <f aca="true" t="shared" si="1" ref="L8:L58">ROUND(J8/G8*100,1)</f>
        <v>0</v>
      </c>
      <c r="M8" s="62">
        <f>M9+M10</f>
        <v>0</v>
      </c>
      <c r="N8" s="46"/>
      <c r="O8" s="143" t="e">
        <f aca="true" t="shared" si="2" ref="O8:O58">ROUND(M8/J8*100,1)</f>
        <v>#DIV/0!</v>
      </c>
    </row>
    <row r="9" spans="1:15" ht="42.75" customHeight="1">
      <c r="A9" s="14" t="s">
        <v>20</v>
      </c>
      <c r="B9" s="170">
        <v>465</v>
      </c>
      <c r="C9" s="180"/>
      <c r="D9" s="156"/>
      <c r="E9" s="63"/>
      <c r="F9" s="150"/>
      <c r="G9" s="63">
        <v>508.5</v>
      </c>
      <c r="H9" s="46"/>
      <c r="I9" s="143">
        <f t="shared" si="0"/>
        <v>109.4</v>
      </c>
      <c r="J9" s="63"/>
      <c r="K9" s="46"/>
      <c r="L9" s="143">
        <f t="shared" si="1"/>
        <v>0</v>
      </c>
      <c r="M9" s="63"/>
      <c r="N9" s="46"/>
      <c r="O9" s="143" t="e">
        <f t="shared" si="2"/>
        <v>#DIV/0!</v>
      </c>
    </row>
    <row r="10" spans="1:15" ht="21" customHeight="1">
      <c r="A10" s="32" t="s">
        <v>83</v>
      </c>
      <c r="B10" s="170"/>
      <c r="C10" s="180"/>
      <c r="D10" s="156"/>
      <c r="E10" s="63"/>
      <c r="F10" s="150"/>
      <c r="G10" s="63"/>
      <c r="H10" s="46"/>
      <c r="I10" s="143"/>
      <c r="J10" s="63"/>
      <c r="K10" s="46"/>
      <c r="L10" s="143" t="e">
        <f t="shared" si="1"/>
        <v>#DIV/0!</v>
      </c>
      <c r="M10" s="63"/>
      <c r="N10" s="46"/>
      <c r="O10" s="143" t="e">
        <f t="shared" si="2"/>
        <v>#DIV/0!</v>
      </c>
    </row>
    <row r="11" spans="1:15" ht="49.5" customHeight="1">
      <c r="A11" s="220" t="s">
        <v>220</v>
      </c>
      <c r="B11" s="170">
        <v>435.3</v>
      </c>
      <c r="C11" s="180"/>
      <c r="D11" s="156"/>
      <c r="E11" s="63"/>
      <c r="F11" s="150"/>
      <c r="G11" s="63">
        <v>579</v>
      </c>
      <c r="H11" s="46"/>
      <c r="I11" s="143">
        <f t="shared" si="0"/>
        <v>133</v>
      </c>
      <c r="J11" s="63"/>
      <c r="K11" s="46"/>
      <c r="L11" s="143">
        <f t="shared" si="1"/>
        <v>0</v>
      </c>
      <c r="M11" s="63"/>
      <c r="N11" s="46"/>
      <c r="O11" s="143" t="e">
        <f t="shared" si="2"/>
        <v>#DIV/0!</v>
      </c>
    </row>
    <row r="12" spans="1:15" ht="15">
      <c r="A12" s="17" t="s">
        <v>84</v>
      </c>
      <c r="B12" s="170"/>
      <c r="C12" s="180"/>
      <c r="D12" s="156"/>
      <c r="E12" s="63"/>
      <c r="F12" s="150"/>
      <c r="G12" s="63"/>
      <c r="H12" s="46"/>
      <c r="I12" s="143"/>
      <c r="J12" s="63"/>
      <c r="K12" s="46"/>
      <c r="L12" s="143" t="e">
        <f t="shared" si="1"/>
        <v>#DIV/0!</v>
      </c>
      <c r="M12" s="63"/>
      <c r="N12" s="46"/>
      <c r="O12" s="143" t="e">
        <f t="shared" si="2"/>
        <v>#DIV/0!</v>
      </c>
    </row>
    <row r="13" spans="1:15" ht="15">
      <c r="A13" s="17" t="s">
        <v>130</v>
      </c>
      <c r="B13" s="170">
        <v>14.5</v>
      </c>
      <c r="C13" s="180"/>
      <c r="D13" s="156"/>
      <c r="E13" s="63"/>
      <c r="F13" s="150"/>
      <c r="G13" s="63">
        <v>18</v>
      </c>
      <c r="H13" s="46"/>
      <c r="I13" s="143">
        <f t="shared" si="0"/>
        <v>124.1</v>
      </c>
      <c r="J13" s="63"/>
      <c r="K13" s="46"/>
      <c r="L13" s="143">
        <f t="shared" si="1"/>
        <v>0</v>
      </c>
      <c r="M13" s="63"/>
      <c r="N13" s="46"/>
      <c r="O13" s="143" t="e">
        <f t="shared" si="2"/>
        <v>#DIV/0!</v>
      </c>
    </row>
    <row r="14" spans="1:15" s="52" customFormat="1" ht="15">
      <c r="A14" s="51" t="s">
        <v>134</v>
      </c>
      <c r="B14" s="181"/>
      <c r="C14" s="182"/>
      <c r="D14" s="158"/>
      <c r="E14" s="43"/>
      <c r="F14" s="151"/>
      <c r="G14" s="43"/>
      <c r="H14" s="136"/>
      <c r="I14" s="143"/>
      <c r="J14" s="43"/>
      <c r="K14" s="136"/>
      <c r="L14" s="143" t="e">
        <f t="shared" si="1"/>
        <v>#DIV/0!</v>
      </c>
      <c r="M14" s="43"/>
      <c r="N14" s="136"/>
      <c r="O14" s="143" t="e">
        <f t="shared" si="2"/>
        <v>#DIV/0!</v>
      </c>
    </row>
    <row r="15" spans="1:15" ht="15">
      <c r="A15" s="15" t="s">
        <v>206</v>
      </c>
      <c r="B15" s="170">
        <v>7</v>
      </c>
      <c r="C15" s="180"/>
      <c r="D15" s="156"/>
      <c r="E15" s="63"/>
      <c r="F15" s="150"/>
      <c r="G15" s="63">
        <v>9</v>
      </c>
      <c r="H15" s="46"/>
      <c r="I15" s="143">
        <f t="shared" si="0"/>
        <v>128.6</v>
      </c>
      <c r="J15" s="63"/>
      <c r="K15" s="46"/>
      <c r="L15" s="143">
        <f t="shared" si="1"/>
        <v>0</v>
      </c>
      <c r="M15" s="63"/>
      <c r="N15" s="46"/>
      <c r="O15" s="143" t="e">
        <f t="shared" si="2"/>
        <v>#DIV/0!</v>
      </c>
    </row>
    <row r="16" spans="1:15" s="52" customFormat="1" ht="15">
      <c r="A16" s="51" t="s">
        <v>134</v>
      </c>
      <c r="B16" s="181"/>
      <c r="C16" s="182"/>
      <c r="D16" s="158"/>
      <c r="E16" s="43"/>
      <c r="F16" s="151"/>
      <c r="G16" s="43"/>
      <c r="H16" s="136"/>
      <c r="I16" s="143"/>
      <c r="J16" s="43"/>
      <c r="K16" s="136"/>
      <c r="L16" s="143" t="e">
        <f t="shared" si="1"/>
        <v>#DIV/0!</v>
      </c>
      <c r="M16" s="43"/>
      <c r="N16" s="136"/>
      <c r="O16" s="143" t="e">
        <f t="shared" si="2"/>
        <v>#DIV/0!</v>
      </c>
    </row>
    <row r="17" spans="1:15" ht="19.5" customHeight="1">
      <c r="A17" s="15" t="s">
        <v>85</v>
      </c>
      <c r="B17" s="170"/>
      <c r="C17" s="180"/>
      <c r="D17" s="156"/>
      <c r="E17" s="63"/>
      <c r="F17" s="150"/>
      <c r="G17" s="63"/>
      <c r="H17" s="46"/>
      <c r="I17" s="143"/>
      <c r="J17" s="63"/>
      <c r="K17" s="46"/>
      <c r="L17" s="143" t="e">
        <f t="shared" si="1"/>
        <v>#DIV/0!</v>
      </c>
      <c r="M17" s="63"/>
      <c r="N17" s="46"/>
      <c r="O17" s="143" t="e">
        <f t="shared" si="2"/>
        <v>#DIV/0!</v>
      </c>
    </row>
    <row r="18" spans="1:15" ht="15">
      <c r="A18" s="14" t="s">
        <v>2</v>
      </c>
      <c r="B18" s="170">
        <v>5</v>
      </c>
      <c r="C18" s="180"/>
      <c r="D18" s="156"/>
      <c r="E18" s="63"/>
      <c r="F18" s="150"/>
      <c r="G18" s="63">
        <v>24.1</v>
      </c>
      <c r="H18" s="46"/>
      <c r="I18" s="143">
        <f t="shared" si="0"/>
        <v>482</v>
      </c>
      <c r="J18" s="63"/>
      <c r="K18" s="46"/>
      <c r="L18" s="143">
        <f t="shared" si="1"/>
        <v>0</v>
      </c>
      <c r="M18" s="63"/>
      <c r="N18" s="46"/>
      <c r="O18" s="143" t="e">
        <f t="shared" si="2"/>
        <v>#DIV/0!</v>
      </c>
    </row>
    <row r="19" spans="1:15" ht="10.5" customHeight="1">
      <c r="A19" s="255" t="s">
        <v>21</v>
      </c>
      <c r="B19" s="249">
        <f>B23+B24+B25+B26+B27</f>
        <v>411.2</v>
      </c>
      <c r="C19" s="252"/>
      <c r="D19" s="238">
        <f>D23+D24+D25+D26+D27</f>
        <v>0</v>
      </c>
      <c r="E19" s="230">
        <f>E23+E24+E25+E26+E27</f>
        <v>0</v>
      </c>
      <c r="F19" s="241"/>
      <c r="G19" s="230">
        <f>G23+G24+G25+G26+G27</f>
        <v>416.6</v>
      </c>
      <c r="H19" s="225"/>
      <c r="I19" s="233">
        <f t="shared" si="0"/>
        <v>101.3</v>
      </c>
      <c r="J19" s="230">
        <f>J23+J24+J25+J26+J27</f>
        <v>0</v>
      </c>
      <c r="K19" s="225"/>
      <c r="L19" s="233">
        <f t="shared" si="1"/>
        <v>0</v>
      </c>
      <c r="M19" s="230">
        <f>M23+M24+M25+M26+M27</f>
        <v>0</v>
      </c>
      <c r="N19" s="225"/>
      <c r="O19" s="233" t="e">
        <f t="shared" si="2"/>
        <v>#DIV/0!</v>
      </c>
    </row>
    <row r="20" spans="1:15" ht="10.5" customHeight="1">
      <c r="A20" s="255"/>
      <c r="B20" s="250"/>
      <c r="C20" s="253"/>
      <c r="D20" s="239"/>
      <c r="E20" s="231"/>
      <c r="F20" s="242"/>
      <c r="G20" s="231"/>
      <c r="H20" s="226"/>
      <c r="I20" s="234"/>
      <c r="J20" s="231"/>
      <c r="K20" s="226"/>
      <c r="L20" s="234"/>
      <c r="M20" s="231"/>
      <c r="N20" s="226"/>
      <c r="O20" s="234"/>
    </row>
    <row r="21" spans="1:15" ht="10.5" customHeight="1">
      <c r="A21" s="255"/>
      <c r="B21" s="250"/>
      <c r="C21" s="253"/>
      <c r="D21" s="239"/>
      <c r="E21" s="231"/>
      <c r="F21" s="242"/>
      <c r="G21" s="231"/>
      <c r="H21" s="226"/>
      <c r="I21" s="234"/>
      <c r="J21" s="231"/>
      <c r="K21" s="226"/>
      <c r="L21" s="234"/>
      <c r="M21" s="231"/>
      <c r="N21" s="226"/>
      <c r="O21" s="234"/>
    </row>
    <row r="22" spans="1:15" ht="12.75" customHeight="1">
      <c r="A22" s="255"/>
      <c r="B22" s="251"/>
      <c r="C22" s="254"/>
      <c r="D22" s="240"/>
      <c r="E22" s="232"/>
      <c r="F22" s="243"/>
      <c r="G22" s="232"/>
      <c r="H22" s="227"/>
      <c r="I22" s="235"/>
      <c r="J22" s="232"/>
      <c r="K22" s="227"/>
      <c r="L22" s="235"/>
      <c r="M22" s="232"/>
      <c r="N22" s="227"/>
      <c r="O22" s="235"/>
    </row>
    <row r="23" spans="1:15" ht="27.75" customHeight="1">
      <c r="A23" s="18" t="s">
        <v>86</v>
      </c>
      <c r="B23" s="170"/>
      <c r="C23" s="180"/>
      <c r="D23" s="156"/>
      <c r="E23" s="63"/>
      <c r="F23" s="150"/>
      <c r="G23" s="63"/>
      <c r="H23" s="46"/>
      <c r="I23" s="143"/>
      <c r="J23" s="63"/>
      <c r="K23" s="46"/>
      <c r="L23" s="143" t="e">
        <f t="shared" si="1"/>
        <v>#DIV/0!</v>
      </c>
      <c r="M23" s="63"/>
      <c r="N23" s="46"/>
      <c r="O23" s="143" t="e">
        <f t="shared" si="2"/>
        <v>#DIV/0!</v>
      </c>
    </row>
    <row r="24" spans="1:15" ht="15">
      <c r="A24" s="19" t="s">
        <v>232</v>
      </c>
      <c r="B24" s="170">
        <v>10</v>
      </c>
      <c r="C24" s="180"/>
      <c r="D24" s="156"/>
      <c r="E24" s="63"/>
      <c r="F24" s="150"/>
      <c r="G24" s="63">
        <v>15</v>
      </c>
      <c r="H24" s="46"/>
      <c r="I24" s="143">
        <f t="shared" si="0"/>
        <v>150</v>
      </c>
      <c r="J24" s="63"/>
      <c r="K24" s="46"/>
      <c r="L24" s="143">
        <f t="shared" si="1"/>
        <v>0</v>
      </c>
      <c r="M24" s="63"/>
      <c r="N24" s="46"/>
      <c r="O24" s="143" t="e">
        <f t="shared" si="2"/>
        <v>#DIV/0!</v>
      </c>
    </row>
    <row r="25" spans="1:15" ht="45" customHeight="1">
      <c r="A25" s="16" t="s">
        <v>22</v>
      </c>
      <c r="B25" s="170">
        <v>181.2</v>
      </c>
      <c r="C25" s="180"/>
      <c r="D25" s="156"/>
      <c r="E25" s="63"/>
      <c r="F25" s="150"/>
      <c r="G25" s="63">
        <v>177.6</v>
      </c>
      <c r="H25" s="46"/>
      <c r="I25" s="143">
        <f t="shared" si="0"/>
        <v>98</v>
      </c>
      <c r="J25" s="63"/>
      <c r="K25" s="46"/>
      <c r="L25" s="143">
        <f t="shared" si="1"/>
        <v>0</v>
      </c>
      <c r="M25" s="63"/>
      <c r="N25" s="46"/>
      <c r="O25" s="143" t="e">
        <f t="shared" si="2"/>
        <v>#DIV/0!</v>
      </c>
    </row>
    <row r="26" spans="1:15" ht="13.5" customHeight="1">
      <c r="A26" s="16" t="s">
        <v>23</v>
      </c>
      <c r="B26" s="170">
        <v>220</v>
      </c>
      <c r="C26" s="180"/>
      <c r="D26" s="156"/>
      <c r="E26" s="63"/>
      <c r="F26" s="150"/>
      <c r="G26" s="63">
        <v>224</v>
      </c>
      <c r="H26" s="46"/>
      <c r="I26" s="143">
        <f t="shared" si="0"/>
        <v>101.8</v>
      </c>
      <c r="J26" s="63"/>
      <c r="K26" s="46"/>
      <c r="L26" s="143">
        <f t="shared" si="1"/>
        <v>0</v>
      </c>
      <c r="M26" s="63"/>
      <c r="N26" s="46"/>
      <c r="O26" s="143" t="e">
        <f t="shared" si="2"/>
        <v>#DIV/0!</v>
      </c>
    </row>
    <row r="27" spans="1:15" ht="45" customHeight="1">
      <c r="A27" s="16" t="s">
        <v>87</v>
      </c>
      <c r="B27" s="170"/>
      <c r="C27" s="180"/>
      <c r="D27" s="156"/>
      <c r="E27" s="63"/>
      <c r="F27" s="150"/>
      <c r="G27" s="63"/>
      <c r="H27" s="46"/>
      <c r="I27" s="143"/>
      <c r="J27" s="63"/>
      <c r="K27" s="46"/>
      <c r="L27" s="143" t="e">
        <f t="shared" si="1"/>
        <v>#DIV/0!</v>
      </c>
      <c r="M27" s="63"/>
      <c r="N27" s="46"/>
      <c r="O27" s="143" t="e">
        <f t="shared" si="2"/>
        <v>#DIV/0!</v>
      </c>
    </row>
    <row r="28" spans="1:15" ht="15" customHeight="1">
      <c r="A28" s="14" t="s">
        <v>1</v>
      </c>
      <c r="B28" s="170"/>
      <c r="C28" s="180"/>
      <c r="D28" s="156"/>
      <c r="E28" s="63"/>
      <c r="F28" s="150"/>
      <c r="G28" s="63"/>
      <c r="H28" s="46"/>
      <c r="I28" s="143"/>
      <c r="J28" s="63"/>
      <c r="K28" s="46"/>
      <c r="L28" s="143" t="e">
        <f t="shared" si="1"/>
        <v>#DIV/0!</v>
      </c>
      <c r="M28" s="63"/>
      <c r="N28" s="46"/>
      <c r="O28" s="143" t="e">
        <f t="shared" si="2"/>
        <v>#DIV/0!</v>
      </c>
    </row>
    <row r="29" spans="1:15" ht="29.25" customHeight="1">
      <c r="A29" s="14" t="s">
        <v>17</v>
      </c>
      <c r="B29" s="170"/>
      <c r="C29" s="180"/>
      <c r="D29" s="156"/>
      <c r="E29" s="63"/>
      <c r="F29" s="150"/>
      <c r="G29" s="63"/>
      <c r="H29" s="46"/>
      <c r="I29" s="143"/>
      <c r="J29" s="63"/>
      <c r="K29" s="46"/>
      <c r="L29" s="143" t="e">
        <f t="shared" si="1"/>
        <v>#DIV/0!</v>
      </c>
      <c r="M29" s="63"/>
      <c r="N29" s="46"/>
      <c r="O29" s="143" t="e">
        <f t="shared" si="2"/>
        <v>#DIV/0!</v>
      </c>
    </row>
    <row r="30" spans="1:15" ht="18.75" customHeight="1">
      <c r="A30" s="14" t="s">
        <v>18</v>
      </c>
      <c r="B30" s="170"/>
      <c r="C30" s="180"/>
      <c r="D30" s="156"/>
      <c r="E30" s="63"/>
      <c r="F30" s="150"/>
      <c r="G30" s="63"/>
      <c r="H30" s="46"/>
      <c r="I30" s="143"/>
      <c r="J30" s="63"/>
      <c r="K30" s="46"/>
      <c r="L30" s="143" t="e">
        <f t="shared" si="1"/>
        <v>#DIV/0!</v>
      </c>
      <c r="M30" s="63"/>
      <c r="N30" s="46"/>
      <c r="O30" s="143" t="e">
        <f t="shared" si="2"/>
        <v>#DIV/0!</v>
      </c>
    </row>
    <row r="31" spans="1:15" ht="15" customHeight="1">
      <c r="A31" s="14" t="s">
        <v>19</v>
      </c>
      <c r="B31" s="170"/>
      <c r="C31" s="180"/>
      <c r="D31" s="156"/>
      <c r="E31" s="63"/>
      <c r="F31" s="150"/>
      <c r="G31" s="63"/>
      <c r="H31" s="46"/>
      <c r="I31" s="143"/>
      <c r="J31" s="63"/>
      <c r="K31" s="46"/>
      <c r="L31" s="143" t="e">
        <f t="shared" si="1"/>
        <v>#DIV/0!</v>
      </c>
      <c r="M31" s="63"/>
      <c r="N31" s="46"/>
      <c r="O31" s="143" t="e">
        <f t="shared" si="2"/>
        <v>#DIV/0!</v>
      </c>
    </row>
    <row r="32" spans="1:15" ht="14.25" customHeight="1">
      <c r="A32" s="20" t="s">
        <v>3</v>
      </c>
      <c r="B32" s="170"/>
      <c r="C32" s="180"/>
      <c r="D32" s="156"/>
      <c r="E32" s="63"/>
      <c r="F32" s="150"/>
      <c r="G32" s="63"/>
      <c r="H32" s="46"/>
      <c r="I32" s="143"/>
      <c r="J32" s="63"/>
      <c r="K32" s="46"/>
      <c r="L32" s="143" t="e">
        <f t="shared" si="1"/>
        <v>#DIV/0!</v>
      </c>
      <c r="M32" s="63"/>
      <c r="N32" s="46"/>
      <c r="O32" s="143" t="e">
        <f t="shared" si="2"/>
        <v>#DIV/0!</v>
      </c>
    </row>
    <row r="33" spans="1:15" ht="15">
      <c r="A33" s="20" t="s">
        <v>4</v>
      </c>
      <c r="B33" s="170"/>
      <c r="C33" s="180"/>
      <c r="D33" s="156"/>
      <c r="E33" s="63"/>
      <c r="F33" s="150"/>
      <c r="G33" s="63"/>
      <c r="H33" s="46"/>
      <c r="I33" s="143"/>
      <c r="J33" s="63"/>
      <c r="K33" s="46"/>
      <c r="L33" s="143" t="e">
        <f t="shared" si="1"/>
        <v>#DIV/0!</v>
      </c>
      <c r="M33" s="63"/>
      <c r="N33" s="46"/>
      <c r="O33" s="143" t="e">
        <f t="shared" si="2"/>
        <v>#DIV/0!</v>
      </c>
    </row>
    <row r="34" spans="1:15" s="56" customFormat="1" ht="31.5" customHeight="1">
      <c r="A34" s="57" t="s">
        <v>176</v>
      </c>
      <c r="B34" s="67">
        <f aca="true" t="shared" si="3" ref="B34:G34">B37+B40+B36</f>
        <v>6472.1</v>
      </c>
      <c r="C34" s="67">
        <f t="shared" si="3"/>
        <v>0</v>
      </c>
      <c r="D34" s="67">
        <f t="shared" si="3"/>
        <v>0</v>
      </c>
      <c r="E34" s="67">
        <f t="shared" si="3"/>
        <v>0</v>
      </c>
      <c r="F34" s="67">
        <f t="shared" si="3"/>
        <v>0</v>
      </c>
      <c r="G34" s="67">
        <f t="shared" si="3"/>
        <v>3784.8</v>
      </c>
      <c r="H34" s="55">
        <f>G34/$G$61*100</f>
        <v>70.87640449438203</v>
      </c>
      <c r="I34" s="143">
        <f t="shared" si="0"/>
        <v>58.5</v>
      </c>
      <c r="J34" s="67" t="e">
        <f>SUM(J37,#REF!,J40)</f>
        <v>#REF!</v>
      </c>
      <c r="K34" s="55" t="e">
        <f>J34/$J$61*100</f>
        <v>#REF!</v>
      </c>
      <c r="L34" s="143" t="e">
        <f t="shared" si="1"/>
        <v>#REF!</v>
      </c>
      <c r="M34" s="67" t="e">
        <f>SUM(M37,#REF!,M40)</f>
        <v>#REF!</v>
      </c>
      <c r="N34" s="55" t="e">
        <f>M34/$M$61*100</f>
        <v>#REF!</v>
      </c>
      <c r="O34" s="143" t="e">
        <f t="shared" si="2"/>
        <v>#REF!</v>
      </c>
    </row>
    <row r="35" spans="1:15" s="3" customFormat="1" ht="12" customHeight="1">
      <c r="A35" s="14" t="s">
        <v>11</v>
      </c>
      <c r="B35" s="170"/>
      <c r="C35" s="180"/>
      <c r="D35" s="156"/>
      <c r="E35" s="63"/>
      <c r="F35" s="150"/>
      <c r="G35" s="63"/>
      <c r="H35" s="46"/>
      <c r="I35" s="143"/>
      <c r="J35" s="63"/>
      <c r="K35" s="46"/>
      <c r="L35" s="143" t="e">
        <f t="shared" si="1"/>
        <v>#DIV/0!</v>
      </c>
      <c r="M35" s="63"/>
      <c r="N35" s="46"/>
      <c r="O35" s="143" t="e">
        <f t="shared" si="2"/>
        <v>#DIV/0!</v>
      </c>
    </row>
    <row r="36" spans="1:15" s="4" customFormat="1" ht="25.5" customHeight="1">
      <c r="A36" s="21" t="s">
        <v>175</v>
      </c>
      <c r="B36" s="170">
        <v>1828</v>
      </c>
      <c r="C36" s="180"/>
      <c r="D36" s="156"/>
      <c r="E36" s="63"/>
      <c r="F36" s="150"/>
      <c r="G36" s="63">
        <v>2167.9</v>
      </c>
      <c r="H36" s="49"/>
      <c r="I36" s="143">
        <f t="shared" si="0"/>
        <v>118.6</v>
      </c>
      <c r="J36" s="63"/>
      <c r="K36" s="49"/>
      <c r="L36" s="143">
        <f t="shared" si="1"/>
        <v>0</v>
      </c>
      <c r="M36" s="63"/>
      <c r="N36" s="49"/>
      <c r="O36" s="143" t="e">
        <f t="shared" si="2"/>
        <v>#DIV/0!</v>
      </c>
    </row>
    <row r="37" spans="1:15" s="4" customFormat="1" ht="14.25" customHeight="1">
      <c r="A37" s="22" t="s">
        <v>145</v>
      </c>
      <c r="B37" s="170">
        <f>SUM(B39:B39)</f>
        <v>93.5</v>
      </c>
      <c r="C37" s="180"/>
      <c r="D37" s="157">
        <f>SUM(D39:D39)</f>
        <v>0</v>
      </c>
      <c r="E37" s="62">
        <f>SUM(E39:E39)</f>
        <v>0</v>
      </c>
      <c r="F37" s="150"/>
      <c r="G37" s="170">
        <f>SUM(G39:G39)</f>
        <v>109.8</v>
      </c>
      <c r="H37" s="46"/>
      <c r="I37" s="143">
        <f t="shared" si="0"/>
        <v>117.4</v>
      </c>
      <c r="J37" s="62">
        <f>SUM(J39:J39)</f>
        <v>0</v>
      </c>
      <c r="K37" s="46"/>
      <c r="L37" s="143">
        <f t="shared" si="1"/>
        <v>0</v>
      </c>
      <c r="M37" s="62">
        <f>SUM(M39:M39)</f>
        <v>0</v>
      </c>
      <c r="N37" s="46"/>
      <c r="O37" s="143" t="e">
        <f t="shared" si="2"/>
        <v>#DIV/0!</v>
      </c>
    </row>
    <row r="38" spans="1:15" s="4" customFormat="1" ht="14.25" customHeight="1">
      <c r="A38" s="23" t="s">
        <v>11</v>
      </c>
      <c r="B38" s="170"/>
      <c r="C38" s="180"/>
      <c r="D38" s="156"/>
      <c r="E38" s="63"/>
      <c r="F38" s="150"/>
      <c r="G38" s="63"/>
      <c r="H38" s="46"/>
      <c r="I38" s="143"/>
      <c r="J38" s="63"/>
      <c r="K38" s="46"/>
      <c r="L38" s="143" t="e">
        <f t="shared" si="1"/>
        <v>#DIV/0!</v>
      </c>
      <c r="M38" s="63"/>
      <c r="N38" s="46"/>
      <c r="O38" s="143" t="e">
        <f t="shared" si="2"/>
        <v>#DIV/0!</v>
      </c>
    </row>
    <row r="39" spans="1:15" s="4" customFormat="1" ht="39.75" customHeight="1">
      <c r="A39" s="24" t="s">
        <v>68</v>
      </c>
      <c r="B39" s="170">
        <v>93.5</v>
      </c>
      <c r="C39" s="180"/>
      <c r="D39" s="156"/>
      <c r="E39" s="63"/>
      <c r="F39" s="150"/>
      <c r="G39" s="63">
        <v>109.8</v>
      </c>
      <c r="H39" s="46"/>
      <c r="I39" s="143">
        <f t="shared" si="0"/>
        <v>117.4</v>
      </c>
      <c r="J39" s="63"/>
      <c r="K39" s="46"/>
      <c r="L39" s="143">
        <f t="shared" si="1"/>
        <v>0</v>
      </c>
      <c r="M39" s="63"/>
      <c r="N39" s="46"/>
      <c r="O39" s="143" t="e">
        <f t="shared" si="2"/>
        <v>#DIV/0!</v>
      </c>
    </row>
    <row r="40" spans="1:15" s="4" customFormat="1" ht="15" customHeight="1">
      <c r="A40" s="26" t="s">
        <v>200</v>
      </c>
      <c r="B40" s="170">
        <f>SUM(B41:B42:B60)</f>
        <v>4550.6</v>
      </c>
      <c r="C40" s="170">
        <f>SUM(C41:C42:C60)</f>
        <v>0</v>
      </c>
      <c r="D40" s="170">
        <f>SUM(D41:D42:D60)</f>
        <v>0</v>
      </c>
      <c r="E40" s="170">
        <f>SUM(E41:E42:E60)</f>
        <v>0</v>
      </c>
      <c r="F40" s="170">
        <f>SUM(F41:F42:F60)</f>
        <v>0</v>
      </c>
      <c r="G40" s="170">
        <f>SUM(G41:G42:G60)</f>
        <v>1507.1000000000001</v>
      </c>
      <c r="H40" s="46"/>
      <c r="I40" s="143">
        <f t="shared" si="0"/>
        <v>33.1</v>
      </c>
      <c r="J40" s="62">
        <f>SUM(J42:J60)</f>
        <v>0</v>
      </c>
      <c r="K40" s="46"/>
      <c r="L40" s="143">
        <f t="shared" si="1"/>
        <v>0</v>
      </c>
      <c r="M40" s="62">
        <f>SUM(M42:M60)</f>
        <v>0</v>
      </c>
      <c r="N40" s="46"/>
      <c r="O40" s="143" t="e">
        <f t="shared" si="2"/>
        <v>#DIV/0!</v>
      </c>
    </row>
    <row r="41" spans="1:15" s="4" customFormat="1" ht="27" customHeight="1">
      <c r="A41" s="25" t="s">
        <v>199</v>
      </c>
      <c r="B41" s="170">
        <v>3368.8</v>
      </c>
      <c r="C41" s="180"/>
      <c r="D41" s="157"/>
      <c r="E41" s="62"/>
      <c r="F41" s="150"/>
      <c r="G41" s="209">
        <v>1030</v>
      </c>
      <c r="H41" s="46"/>
      <c r="I41" s="143"/>
      <c r="J41" s="62"/>
      <c r="K41" s="46"/>
      <c r="L41" s="143"/>
      <c r="M41" s="62"/>
      <c r="N41" s="46"/>
      <c r="O41" s="143"/>
    </row>
    <row r="42" spans="1:15" s="33" customFormat="1" ht="27" customHeight="1">
      <c r="A42" s="45" t="s">
        <v>205</v>
      </c>
      <c r="B42" s="183">
        <v>2</v>
      </c>
      <c r="C42" s="180"/>
      <c r="D42" s="159"/>
      <c r="E42" s="64"/>
      <c r="F42" s="150"/>
      <c r="G42" s="63"/>
      <c r="H42" s="46"/>
      <c r="I42" s="143">
        <f t="shared" si="0"/>
        <v>0</v>
      </c>
      <c r="J42" s="64"/>
      <c r="K42" s="46"/>
      <c r="L42" s="143" t="e">
        <f t="shared" si="1"/>
        <v>#DIV/0!</v>
      </c>
      <c r="M42" s="64"/>
      <c r="N42" s="46"/>
      <c r="O42" s="143" t="e">
        <f t="shared" si="2"/>
        <v>#DIV/0!</v>
      </c>
    </row>
    <row r="43" spans="1:15" s="3" customFormat="1" ht="35.25" customHeight="1">
      <c r="A43" s="25" t="s">
        <v>233</v>
      </c>
      <c r="B43" s="170">
        <v>71.9</v>
      </c>
      <c r="C43" s="180"/>
      <c r="D43" s="156"/>
      <c r="E43" s="63"/>
      <c r="F43" s="150"/>
      <c r="G43" s="63"/>
      <c r="H43" s="46"/>
      <c r="I43" s="143">
        <f t="shared" si="0"/>
        <v>0</v>
      </c>
      <c r="J43" s="63"/>
      <c r="K43" s="46"/>
      <c r="L43" s="143" t="e">
        <f t="shared" si="1"/>
        <v>#DIV/0!</v>
      </c>
      <c r="M43" s="63"/>
      <c r="N43" s="46"/>
      <c r="O43" s="143" t="e">
        <f t="shared" si="2"/>
        <v>#DIV/0!</v>
      </c>
    </row>
    <row r="44" spans="1:15" s="3" customFormat="1" ht="86.25" customHeight="1">
      <c r="A44" s="25" t="s">
        <v>237</v>
      </c>
      <c r="B44" s="170">
        <v>100</v>
      </c>
      <c r="C44" s="180"/>
      <c r="D44" s="156"/>
      <c r="E44" s="63"/>
      <c r="F44" s="150"/>
      <c r="G44" s="63">
        <v>100</v>
      </c>
      <c r="H44" s="46"/>
      <c r="I44" s="143">
        <f t="shared" si="0"/>
        <v>100</v>
      </c>
      <c r="J44" s="63"/>
      <c r="K44" s="46"/>
      <c r="L44" s="143">
        <f t="shared" si="1"/>
        <v>0</v>
      </c>
      <c r="M44" s="63"/>
      <c r="N44" s="46"/>
      <c r="O44" s="143" t="e">
        <f t="shared" si="2"/>
        <v>#DIV/0!</v>
      </c>
    </row>
    <row r="45" spans="1:15" s="3" customFormat="1" ht="94.5" customHeight="1">
      <c r="A45" s="260" t="s">
        <v>251</v>
      </c>
      <c r="B45" s="170"/>
      <c r="C45" s="180"/>
      <c r="D45" s="156"/>
      <c r="E45" s="63"/>
      <c r="F45" s="150"/>
      <c r="G45" s="63">
        <v>27.9</v>
      </c>
      <c r="H45" s="46"/>
      <c r="I45" s="143"/>
      <c r="J45" s="63"/>
      <c r="K45" s="46"/>
      <c r="L45" s="143"/>
      <c r="M45" s="63"/>
      <c r="N45" s="46"/>
      <c r="O45" s="143"/>
    </row>
    <row r="46" spans="1:15" s="3" customFormat="1" ht="86.25" customHeight="1">
      <c r="A46" s="260" t="s">
        <v>253</v>
      </c>
      <c r="B46" s="170"/>
      <c r="C46" s="180"/>
      <c r="D46" s="156"/>
      <c r="E46" s="63"/>
      <c r="F46" s="150"/>
      <c r="G46" s="63">
        <v>246.7</v>
      </c>
      <c r="H46" s="46"/>
      <c r="I46" s="143"/>
      <c r="J46" s="63"/>
      <c r="K46" s="46"/>
      <c r="L46" s="143"/>
      <c r="M46" s="63"/>
      <c r="N46" s="46"/>
      <c r="O46" s="143"/>
    </row>
    <row r="47" spans="1:15" s="3" customFormat="1" ht="96" customHeight="1">
      <c r="A47" s="25" t="s">
        <v>236</v>
      </c>
      <c r="B47" s="170">
        <v>30.6</v>
      </c>
      <c r="C47" s="180"/>
      <c r="D47" s="156"/>
      <c r="E47" s="63"/>
      <c r="F47" s="150"/>
      <c r="G47" s="63"/>
      <c r="H47" s="46"/>
      <c r="I47" s="143">
        <f t="shared" si="0"/>
        <v>0</v>
      </c>
      <c r="J47" s="63"/>
      <c r="K47" s="46"/>
      <c r="L47" s="143" t="e">
        <f t="shared" si="1"/>
        <v>#DIV/0!</v>
      </c>
      <c r="M47" s="63"/>
      <c r="N47" s="46"/>
      <c r="O47" s="143" t="e">
        <f t="shared" si="2"/>
        <v>#DIV/0!</v>
      </c>
    </row>
    <row r="48" spans="1:15" s="3" customFormat="1" ht="39.75" customHeight="1" hidden="1">
      <c r="A48" s="27" t="s">
        <v>222</v>
      </c>
      <c r="B48" s="170"/>
      <c r="C48" s="180"/>
      <c r="D48" s="156"/>
      <c r="E48" s="63"/>
      <c r="F48" s="150"/>
      <c r="G48" s="63"/>
      <c r="H48" s="46"/>
      <c r="I48" s="143" t="e">
        <f t="shared" si="0"/>
        <v>#DIV/0!</v>
      </c>
      <c r="J48" s="63"/>
      <c r="K48" s="46"/>
      <c r="L48" s="143" t="e">
        <f t="shared" si="1"/>
        <v>#DIV/0!</v>
      </c>
      <c r="M48" s="63"/>
      <c r="N48" s="46"/>
      <c r="O48" s="143" t="e">
        <f t="shared" si="2"/>
        <v>#DIV/0!</v>
      </c>
    </row>
    <row r="49" spans="1:15" s="3" customFormat="1" ht="30" customHeight="1">
      <c r="A49" s="25" t="s">
        <v>223</v>
      </c>
      <c r="B49" s="170">
        <v>62.5</v>
      </c>
      <c r="C49" s="180"/>
      <c r="D49" s="156"/>
      <c r="E49" s="63"/>
      <c r="F49" s="150"/>
      <c r="G49" s="63"/>
      <c r="H49" s="46"/>
      <c r="I49" s="143">
        <f t="shared" si="0"/>
        <v>0</v>
      </c>
      <c r="J49" s="63"/>
      <c r="K49" s="46"/>
      <c r="L49" s="143" t="e">
        <f t="shared" si="1"/>
        <v>#DIV/0!</v>
      </c>
      <c r="M49" s="63"/>
      <c r="N49" s="46"/>
      <c r="O49" s="143" t="e">
        <f t="shared" si="2"/>
        <v>#DIV/0!</v>
      </c>
    </row>
    <row r="50" spans="1:15" s="3" customFormat="1" ht="0.75" customHeight="1">
      <c r="A50" s="214" t="s">
        <v>215</v>
      </c>
      <c r="B50" s="170"/>
      <c r="C50" s="180"/>
      <c r="D50" s="156"/>
      <c r="E50" s="63"/>
      <c r="F50" s="150"/>
      <c r="G50" s="63"/>
      <c r="H50" s="46"/>
      <c r="I50" s="143" t="e">
        <f t="shared" si="0"/>
        <v>#DIV/0!</v>
      </c>
      <c r="J50" s="63"/>
      <c r="K50" s="46"/>
      <c r="L50" s="143"/>
      <c r="M50" s="63"/>
      <c r="N50" s="46"/>
      <c r="O50" s="143"/>
    </row>
    <row r="51" spans="1:16" s="3" customFormat="1" ht="49.5" customHeight="1" hidden="1">
      <c r="A51" s="214" t="s">
        <v>228</v>
      </c>
      <c r="B51" s="170"/>
      <c r="C51" s="180"/>
      <c r="D51" s="156"/>
      <c r="E51" s="63"/>
      <c r="F51" s="150"/>
      <c r="G51" s="63"/>
      <c r="H51" s="46"/>
      <c r="I51" s="143" t="e">
        <f t="shared" si="0"/>
        <v>#DIV/0!</v>
      </c>
      <c r="J51" s="63"/>
      <c r="K51" s="46"/>
      <c r="L51" s="143" t="e">
        <f t="shared" si="1"/>
        <v>#DIV/0!</v>
      </c>
      <c r="M51" s="63"/>
      <c r="N51" s="46"/>
      <c r="O51" s="143" t="e">
        <f t="shared" si="2"/>
        <v>#DIV/0!</v>
      </c>
      <c r="P51" s="4"/>
    </row>
    <row r="52" spans="1:15" s="3" customFormat="1" ht="150" customHeight="1" hidden="1">
      <c r="A52" s="214" t="s">
        <v>224</v>
      </c>
      <c r="B52" s="170"/>
      <c r="C52" s="180"/>
      <c r="D52" s="156"/>
      <c r="E52" s="63"/>
      <c r="F52" s="150"/>
      <c r="G52" s="63"/>
      <c r="H52" s="46"/>
      <c r="I52" s="143" t="e">
        <f t="shared" si="0"/>
        <v>#DIV/0!</v>
      </c>
      <c r="J52" s="63"/>
      <c r="K52" s="46"/>
      <c r="L52" s="143" t="e">
        <f t="shared" si="1"/>
        <v>#DIV/0!</v>
      </c>
      <c r="M52" s="63"/>
      <c r="N52" s="46"/>
      <c r="O52" s="143" t="e">
        <f t="shared" si="2"/>
        <v>#DIV/0!</v>
      </c>
    </row>
    <row r="53" spans="1:15" s="33" customFormat="1" ht="32.25" customHeight="1">
      <c r="A53" s="214" t="s">
        <v>245</v>
      </c>
      <c r="B53" s="183">
        <v>13.9</v>
      </c>
      <c r="C53" s="180"/>
      <c r="D53" s="159"/>
      <c r="E53" s="64"/>
      <c r="F53" s="150"/>
      <c r="G53" s="63">
        <v>12.5</v>
      </c>
      <c r="H53" s="46"/>
      <c r="I53" s="143">
        <f t="shared" si="0"/>
        <v>89.9</v>
      </c>
      <c r="J53" s="64"/>
      <c r="K53" s="46"/>
      <c r="L53" s="143">
        <f t="shared" si="1"/>
        <v>0</v>
      </c>
      <c r="M53" s="64"/>
      <c r="N53" s="46"/>
      <c r="O53" s="143" t="e">
        <f t="shared" si="2"/>
        <v>#DIV/0!</v>
      </c>
    </row>
    <row r="54" spans="1:15" s="3" customFormat="1" ht="1.5" customHeight="1" hidden="1">
      <c r="A54" s="25"/>
      <c r="B54" s="170"/>
      <c r="C54" s="180"/>
      <c r="D54" s="156"/>
      <c r="E54" s="63"/>
      <c r="F54" s="150"/>
      <c r="G54" s="63"/>
      <c r="H54" s="46"/>
      <c r="I54" s="143" t="e">
        <f t="shared" si="0"/>
        <v>#DIV/0!</v>
      </c>
      <c r="J54" s="63"/>
      <c r="K54" s="46"/>
      <c r="L54" s="143" t="e">
        <f t="shared" si="1"/>
        <v>#DIV/0!</v>
      </c>
      <c r="M54" s="63"/>
      <c r="N54" s="46"/>
      <c r="O54" s="143" t="e">
        <f t="shared" si="2"/>
        <v>#DIV/0!</v>
      </c>
    </row>
    <row r="55" spans="1:15" s="3" customFormat="1" ht="54" customHeight="1" hidden="1">
      <c r="A55" s="25" t="s">
        <v>213</v>
      </c>
      <c r="B55" s="170"/>
      <c r="C55" s="180"/>
      <c r="D55" s="156"/>
      <c r="E55" s="63"/>
      <c r="F55" s="150"/>
      <c r="G55" s="63"/>
      <c r="H55" s="46"/>
      <c r="I55" s="143" t="e">
        <f t="shared" si="0"/>
        <v>#DIV/0!</v>
      </c>
      <c r="J55" s="63"/>
      <c r="K55" s="46"/>
      <c r="L55" s="143" t="e">
        <f t="shared" si="1"/>
        <v>#DIV/0!</v>
      </c>
      <c r="M55" s="63"/>
      <c r="N55" s="46"/>
      <c r="O55" s="143" t="e">
        <f t="shared" si="2"/>
        <v>#DIV/0!</v>
      </c>
    </row>
    <row r="56" spans="1:15" s="3" customFormat="1" ht="54.75" customHeight="1" hidden="1">
      <c r="A56" s="214" t="s">
        <v>229</v>
      </c>
      <c r="B56" s="170"/>
      <c r="C56" s="180"/>
      <c r="D56" s="156"/>
      <c r="E56" s="63"/>
      <c r="F56" s="150"/>
      <c r="G56" s="63"/>
      <c r="H56" s="46"/>
      <c r="I56" s="143" t="e">
        <f t="shared" si="0"/>
        <v>#DIV/0!</v>
      </c>
      <c r="J56" s="63"/>
      <c r="K56" s="46"/>
      <c r="L56" s="143" t="e">
        <f t="shared" si="1"/>
        <v>#DIV/0!</v>
      </c>
      <c r="M56" s="63"/>
      <c r="N56" s="46"/>
      <c r="O56" s="143" t="e">
        <f t="shared" si="2"/>
        <v>#DIV/0!</v>
      </c>
    </row>
    <row r="57" spans="1:15" s="3" customFormat="1" ht="65.25" customHeight="1">
      <c r="A57" s="224" t="s">
        <v>244</v>
      </c>
      <c r="B57" s="170"/>
      <c r="C57" s="180"/>
      <c r="D57" s="156"/>
      <c r="E57" s="63"/>
      <c r="F57" s="150"/>
      <c r="G57" s="63">
        <v>90</v>
      </c>
      <c r="H57" s="46"/>
      <c r="I57" s="143"/>
      <c r="J57" s="63"/>
      <c r="K57" s="46"/>
      <c r="L57" s="143"/>
      <c r="M57" s="63"/>
      <c r="N57" s="46"/>
      <c r="O57" s="143"/>
    </row>
    <row r="58" spans="1:15" s="3" customFormat="1" ht="60.75" customHeight="1">
      <c r="A58" s="214" t="s">
        <v>246</v>
      </c>
      <c r="B58" s="170">
        <v>664.2</v>
      </c>
      <c r="C58" s="180"/>
      <c r="D58" s="156"/>
      <c r="E58" s="63"/>
      <c r="F58" s="150"/>
      <c r="G58" s="63"/>
      <c r="H58" s="46"/>
      <c r="I58" s="143">
        <f t="shared" si="0"/>
        <v>0</v>
      </c>
      <c r="J58" s="63"/>
      <c r="K58" s="46"/>
      <c r="L58" s="143" t="e">
        <f t="shared" si="1"/>
        <v>#DIV/0!</v>
      </c>
      <c r="M58" s="63"/>
      <c r="N58" s="46"/>
      <c r="O58" s="143" t="e">
        <f t="shared" si="2"/>
        <v>#DIV/0!</v>
      </c>
    </row>
    <row r="59" spans="1:15" s="3" customFormat="1" ht="69.75" customHeight="1" hidden="1">
      <c r="A59" s="214" t="s">
        <v>214</v>
      </c>
      <c r="B59" s="170"/>
      <c r="C59" s="180"/>
      <c r="D59" s="156"/>
      <c r="E59" s="63"/>
      <c r="F59" s="150"/>
      <c r="G59" s="63"/>
      <c r="H59" s="46"/>
      <c r="I59" s="143" t="e">
        <f aca="true" t="shared" si="4" ref="I59:I122">ROUND(G59/B59*100,1)</f>
        <v>#DIV/0!</v>
      </c>
      <c r="J59" s="63"/>
      <c r="K59" s="46"/>
      <c r="L59" s="143" t="e">
        <f aca="true" t="shared" si="5" ref="L59:L122">ROUND(J59/G59*100,1)</f>
        <v>#DIV/0!</v>
      </c>
      <c r="M59" s="63"/>
      <c r="N59" s="46"/>
      <c r="O59" s="143" t="e">
        <f aca="true" t="shared" si="6" ref="O59:O122">ROUND(M59/J59*100,1)</f>
        <v>#DIV/0!</v>
      </c>
    </row>
    <row r="60" spans="1:15" s="3" customFormat="1" ht="54" customHeight="1">
      <c r="A60" s="214" t="s">
        <v>247</v>
      </c>
      <c r="B60" s="170">
        <v>236.7</v>
      </c>
      <c r="C60" s="180"/>
      <c r="D60" s="156"/>
      <c r="E60" s="63"/>
      <c r="F60" s="150"/>
      <c r="G60" s="63"/>
      <c r="H60" s="46"/>
      <c r="I60" s="143">
        <f t="shared" si="4"/>
        <v>0</v>
      </c>
      <c r="J60" s="63"/>
      <c r="K60" s="46"/>
      <c r="L60" s="143" t="e">
        <f t="shared" si="5"/>
        <v>#DIV/0!</v>
      </c>
      <c r="M60" s="63"/>
      <c r="N60" s="46"/>
      <c r="O60" s="143" t="e">
        <f t="shared" si="6"/>
        <v>#DIV/0!</v>
      </c>
    </row>
    <row r="61" spans="1:15" s="7" customFormat="1" ht="21" customHeight="1">
      <c r="A61" s="29" t="s">
        <v>30</v>
      </c>
      <c r="B61" s="184">
        <f>SUM(B6,B34)</f>
        <v>7810.1</v>
      </c>
      <c r="C61" s="180">
        <v>100</v>
      </c>
      <c r="D61" s="160">
        <f>SUM(D6,D34)</f>
        <v>0</v>
      </c>
      <c r="E61" s="116">
        <f>SUM(E6,E34)</f>
        <v>0</v>
      </c>
      <c r="F61" s="150">
        <v>100</v>
      </c>
      <c r="G61" s="116">
        <f>SUM(G6,G34)</f>
        <v>5340</v>
      </c>
      <c r="H61" s="50">
        <v>100</v>
      </c>
      <c r="I61" s="143">
        <f t="shared" si="4"/>
        <v>68.4</v>
      </c>
      <c r="J61" s="116" t="e">
        <f>SUM(J6,J34)</f>
        <v>#REF!</v>
      </c>
      <c r="K61" s="50">
        <v>100</v>
      </c>
      <c r="L61" s="143" t="e">
        <f t="shared" si="5"/>
        <v>#REF!</v>
      </c>
      <c r="M61" s="116" t="e">
        <f>SUM(M6,M34)</f>
        <v>#REF!</v>
      </c>
      <c r="N61" s="50">
        <v>100</v>
      </c>
      <c r="O61" s="143" t="e">
        <f t="shared" si="6"/>
        <v>#REF!</v>
      </c>
    </row>
    <row r="62" spans="1:15" s="7" customFormat="1" ht="19.5" customHeight="1">
      <c r="A62" s="80" t="s">
        <v>50</v>
      </c>
      <c r="B62" s="185">
        <f aca="true" t="shared" si="7" ref="B62:G62">B63+B172+B180+B197+B241+B293+B303+B406+B468+B585+B620</f>
        <v>7863.400000000001</v>
      </c>
      <c r="C62" s="185">
        <f t="shared" si="7"/>
        <v>12.570898084797921</v>
      </c>
      <c r="D62" s="185">
        <f t="shared" si="7"/>
        <v>0</v>
      </c>
      <c r="E62" s="185">
        <f t="shared" si="7"/>
        <v>4509.6</v>
      </c>
      <c r="F62" s="185">
        <f t="shared" si="7"/>
        <v>18.440659925492284</v>
      </c>
      <c r="G62" s="185">
        <f>G63+G172+G180+G197+G241+G293+G303+G406+G468+G585+G620</f>
        <v>5340</v>
      </c>
      <c r="H62" s="50">
        <v>100</v>
      </c>
      <c r="I62" s="143">
        <f t="shared" si="4"/>
        <v>67.9</v>
      </c>
      <c r="J62" s="113">
        <f>J63+J172+J180+J197+J241+J293+J303+J406+J468+J585+J620</f>
        <v>0</v>
      </c>
      <c r="K62" s="50">
        <v>100</v>
      </c>
      <c r="L62" s="143">
        <f t="shared" si="5"/>
        <v>0</v>
      </c>
      <c r="M62" s="113">
        <f>M63+M172+M180+M197+M241+M293+M303+M406+M468+M585+M620</f>
        <v>0</v>
      </c>
      <c r="N62" s="50">
        <v>100</v>
      </c>
      <c r="O62" s="143" t="e">
        <f t="shared" si="6"/>
        <v>#DIV/0!</v>
      </c>
    </row>
    <row r="63" spans="1:15" s="7" customFormat="1" ht="15" customHeight="1">
      <c r="A63" s="80" t="s">
        <v>88</v>
      </c>
      <c r="B63" s="185">
        <f aca="true" t="shared" si="8" ref="B63:G63">B65+B73</f>
        <v>3106.3000000000006</v>
      </c>
      <c r="C63" s="185">
        <f t="shared" si="8"/>
        <v>0</v>
      </c>
      <c r="D63" s="185">
        <f t="shared" si="8"/>
        <v>0</v>
      </c>
      <c r="E63" s="185">
        <f t="shared" si="8"/>
        <v>3106.3000000000006</v>
      </c>
      <c r="F63" s="185">
        <f t="shared" si="8"/>
        <v>0</v>
      </c>
      <c r="G63" s="185">
        <f t="shared" si="8"/>
        <v>3161.7</v>
      </c>
      <c r="H63" s="55">
        <f>G63/$G$62*100</f>
        <v>59.20786516853932</v>
      </c>
      <c r="I63" s="143">
        <f t="shared" si="4"/>
        <v>101.8</v>
      </c>
      <c r="J63" s="113">
        <f>J65+J73</f>
        <v>0</v>
      </c>
      <c r="K63" s="55" t="e">
        <f>J63/$J$62*100</f>
        <v>#DIV/0!</v>
      </c>
      <c r="L63" s="143">
        <f t="shared" si="5"/>
        <v>0</v>
      </c>
      <c r="M63" s="113">
        <f>M65+M73</f>
        <v>0</v>
      </c>
      <c r="N63" s="55" t="e">
        <f>M63/$M$62*100</f>
        <v>#DIV/0!</v>
      </c>
      <c r="O63" s="143" t="e">
        <f t="shared" si="6"/>
        <v>#DIV/0!</v>
      </c>
    </row>
    <row r="64" spans="1:15" s="3" customFormat="1" ht="18" customHeight="1">
      <c r="A64" s="81" t="s">
        <v>11</v>
      </c>
      <c r="B64" s="185"/>
      <c r="C64" s="180"/>
      <c r="D64" s="161"/>
      <c r="E64" s="63"/>
      <c r="F64" s="150"/>
      <c r="G64" s="63"/>
      <c r="H64" s="35"/>
      <c r="I64" s="143"/>
      <c r="J64" s="63"/>
      <c r="K64" s="35"/>
      <c r="L64" s="143" t="e">
        <f t="shared" si="5"/>
        <v>#DIV/0!</v>
      </c>
      <c r="M64" s="63"/>
      <c r="N64" s="35"/>
      <c r="O64" s="143" t="e">
        <f t="shared" si="6"/>
        <v>#DIV/0!</v>
      </c>
    </row>
    <row r="65" spans="1:15" s="59" customFormat="1" ht="33" customHeight="1" hidden="1">
      <c r="A65" s="80" t="s">
        <v>105</v>
      </c>
      <c r="B65" s="185">
        <f>B67+B68+B69+B70+B71+B72</f>
        <v>0</v>
      </c>
      <c r="C65" s="180">
        <f>ROUND(B65/$B$62*100,1)</f>
        <v>0</v>
      </c>
      <c r="D65" s="161">
        <f>D67+D68+D69+D70+D71+D72</f>
        <v>0</v>
      </c>
      <c r="E65" s="105">
        <f>E67+E68+E69+E70+E71+E72</f>
        <v>0</v>
      </c>
      <c r="F65" s="150">
        <f>ROUND(E65/$B$62*100,1)</f>
        <v>0</v>
      </c>
      <c r="G65" s="105">
        <f>G67+G68+G69+G70+G71+G72</f>
        <v>0</v>
      </c>
      <c r="H65" s="50">
        <f>ROUND(G65/$B$62*100,1)</f>
        <v>0</v>
      </c>
      <c r="I65" s="143" t="e">
        <f t="shared" si="4"/>
        <v>#DIV/0!</v>
      </c>
      <c r="J65" s="105">
        <f>J67+J68+J69+J70+J71+J72</f>
        <v>0</v>
      </c>
      <c r="K65" s="50">
        <f>ROUND(J65/$B$62*100,1)</f>
        <v>0</v>
      </c>
      <c r="L65" s="143" t="e">
        <f t="shared" si="5"/>
        <v>#DIV/0!</v>
      </c>
      <c r="M65" s="105">
        <f>M67+M68+M69+M70+M71+M72</f>
        <v>0</v>
      </c>
      <c r="N65" s="50">
        <f>ROUND(M65/$B$62*100,1)</f>
        <v>0</v>
      </c>
      <c r="O65" s="143" t="e">
        <f t="shared" si="6"/>
        <v>#DIV/0!</v>
      </c>
    </row>
    <row r="66" spans="1:15" s="3" customFormat="1" ht="14.25" customHeight="1" hidden="1">
      <c r="A66" s="82" t="s">
        <v>26</v>
      </c>
      <c r="B66" s="185"/>
      <c r="C66" s="180"/>
      <c r="D66" s="161"/>
      <c r="E66" s="108"/>
      <c r="F66" s="150"/>
      <c r="G66" s="63"/>
      <c r="H66" s="50"/>
      <c r="I66" s="143" t="e">
        <f t="shared" si="4"/>
        <v>#DIV/0!</v>
      </c>
      <c r="J66" s="63"/>
      <c r="K66" s="50"/>
      <c r="L66" s="143" t="e">
        <f t="shared" si="5"/>
        <v>#DIV/0!</v>
      </c>
      <c r="M66" s="63"/>
      <c r="N66" s="50"/>
      <c r="O66" s="143" t="e">
        <f t="shared" si="6"/>
        <v>#DIV/0!</v>
      </c>
    </row>
    <row r="67" spans="1:15" s="3" customFormat="1" ht="34.5" customHeight="1" hidden="1">
      <c r="A67" s="83" t="s">
        <v>110</v>
      </c>
      <c r="B67" s="186"/>
      <c r="C67" s="180"/>
      <c r="D67" s="162"/>
      <c r="E67" s="107">
        <f aca="true" t="shared" si="9" ref="E67:E72">B67+D67</f>
        <v>0</v>
      </c>
      <c r="F67" s="150"/>
      <c r="G67" s="64"/>
      <c r="H67" s="50"/>
      <c r="I67" s="143" t="e">
        <f t="shared" si="4"/>
        <v>#DIV/0!</v>
      </c>
      <c r="J67" s="64"/>
      <c r="K67" s="50"/>
      <c r="L67" s="143" t="e">
        <f t="shared" si="5"/>
        <v>#DIV/0!</v>
      </c>
      <c r="M67" s="64"/>
      <c r="N67" s="50"/>
      <c r="O67" s="143" t="e">
        <f t="shared" si="6"/>
        <v>#DIV/0!</v>
      </c>
    </row>
    <row r="68" spans="1:15" s="3" customFormat="1" ht="18" customHeight="1" hidden="1">
      <c r="A68" s="83" t="s">
        <v>111</v>
      </c>
      <c r="B68" s="186"/>
      <c r="C68" s="180"/>
      <c r="D68" s="162"/>
      <c r="E68" s="107">
        <f t="shared" si="9"/>
        <v>0</v>
      </c>
      <c r="F68" s="150"/>
      <c r="G68" s="64"/>
      <c r="H68" s="50"/>
      <c r="I68" s="143" t="e">
        <f t="shared" si="4"/>
        <v>#DIV/0!</v>
      </c>
      <c r="J68" s="64"/>
      <c r="K68" s="50"/>
      <c r="L68" s="143" t="e">
        <f t="shared" si="5"/>
        <v>#DIV/0!</v>
      </c>
      <c r="M68" s="64"/>
      <c r="N68" s="50"/>
      <c r="O68" s="143" t="e">
        <f t="shared" si="6"/>
        <v>#DIV/0!</v>
      </c>
    </row>
    <row r="69" spans="1:15" s="3" customFormat="1" ht="17.25" customHeight="1" hidden="1">
      <c r="A69" s="83" t="s">
        <v>89</v>
      </c>
      <c r="B69" s="186"/>
      <c r="C69" s="180"/>
      <c r="D69" s="162"/>
      <c r="E69" s="107">
        <f t="shared" si="9"/>
        <v>0</v>
      </c>
      <c r="F69" s="150"/>
      <c r="G69" s="64"/>
      <c r="H69" s="50"/>
      <c r="I69" s="143" t="e">
        <f t="shared" si="4"/>
        <v>#DIV/0!</v>
      </c>
      <c r="J69" s="64"/>
      <c r="K69" s="50"/>
      <c r="L69" s="143" t="e">
        <f t="shared" si="5"/>
        <v>#DIV/0!</v>
      </c>
      <c r="M69" s="64"/>
      <c r="N69" s="50"/>
      <c r="O69" s="143" t="e">
        <f t="shared" si="6"/>
        <v>#DIV/0!</v>
      </c>
    </row>
    <row r="70" spans="1:15" s="3" customFormat="1" ht="27.75" customHeight="1" hidden="1">
      <c r="A70" s="83" t="s">
        <v>32</v>
      </c>
      <c r="B70" s="186"/>
      <c r="C70" s="180"/>
      <c r="D70" s="162"/>
      <c r="E70" s="107">
        <f t="shared" si="9"/>
        <v>0</v>
      </c>
      <c r="F70" s="150"/>
      <c r="G70" s="64"/>
      <c r="H70" s="50"/>
      <c r="I70" s="143" t="e">
        <f t="shared" si="4"/>
        <v>#DIV/0!</v>
      </c>
      <c r="J70" s="64"/>
      <c r="K70" s="50"/>
      <c r="L70" s="143" t="e">
        <f t="shared" si="5"/>
        <v>#DIV/0!</v>
      </c>
      <c r="M70" s="64"/>
      <c r="N70" s="50"/>
      <c r="O70" s="143" t="e">
        <f t="shared" si="6"/>
        <v>#DIV/0!</v>
      </c>
    </row>
    <row r="71" spans="1:15" s="3" customFormat="1" ht="13.5" customHeight="1" hidden="1">
      <c r="A71" s="83" t="s">
        <v>112</v>
      </c>
      <c r="B71" s="186"/>
      <c r="C71" s="180"/>
      <c r="D71" s="162"/>
      <c r="E71" s="107">
        <f t="shared" si="9"/>
        <v>0</v>
      </c>
      <c r="F71" s="150"/>
      <c r="G71" s="64"/>
      <c r="H71" s="50"/>
      <c r="I71" s="143" t="e">
        <f t="shared" si="4"/>
        <v>#DIV/0!</v>
      </c>
      <c r="J71" s="64"/>
      <c r="K71" s="50"/>
      <c r="L71" s="143" t="e">
        <f t="shared" si="5"/>
        <v>#DIV/0!</v>
      </c>
      <c r="M71" s="64"/>
      <c r="N71" s="50"/>
      <c r="O71" s="143" t="e">
        <f t="shared" si="6"/>
        <v>#DIV/0!</v>
      </c>
    </row>
    <row r="72" spans="1:15" s="3" customFormat="1" ht="15.75" customHeight="1" hidden="1">
      <c r="A72" s="83" t="s">
        <v>113</v>
      </c>
      <c r="B72" s="186"/>
      <c r="C72" s="180"/>
      <c r="D72" s="162"/>
      <c r="E72" s="107">
        <f t="shared" si="9"/>
        <v>0</v>
      </c>
      <c r="F72" s="150"/>
      <c r="G72" s="64"/>
      <c r="H72" s="50"/>
      <c r="I72" s="143" t="e">
        <f t="shared" si="4"/>
        <v>#DIV/0!</v>
      </c>
      <c r="J72" s="64"/>
      <c r="K72" s="50"/>
      <c r="L72" s="143" t="e">
        <f t="shared" si="5"/>
        <v>#DIV/0!</v>
      </c>
      <c r="M72" s="64"/>
      <c r="N72" s="50"/>
      <c r="O72" s="143" t="e">
        <f t="shared" si="6"/>
        <v>#DIV/0!</v>
      </c>
    </row>
    <row r="73" spans="1:15" s="59" customFormat="1" ht="45" customHeight="1">
      <c r="A73" s="80" t="s">
        <v>25</v>
      </c>
      <c r="B73" s="185">
        <f aca="true" t="shared" si="10" ref="B73:G73">B75+B92+B159</f>
        <v>3106.3000000000006</v>
      </c>
      <c r="C73" s="185">
        <f t="shared" si="10"/>
        <v>0</v>
      </c>
      <c r="D73" s="185">
        <f t="shared" si="10"/>
        <v>0</v>
      </c>
      <c r="E73" s="185">
        <f t="shared" si="10"/>
        <v>3106.3000000000006</v>
      </c>
      <c r="F73" s="185">
        <f t="shared" si="10"/>
        <v>0</v>
      </c>
      <c r="G73" s="185">
        <f t="shared" si="10"/>
        <v>3161.7</v>
      </c>
      <c r="H73" s="50"/>
      <c r="I73" s="143">
        <f t="shared" si="4"/>
        <v>101.8</v>
      </c>
      <c r="J73" s="105">
        <f>J75+J92+J159</f>
        <v>0</v>
      </c>
      <c r="K73" s="50"/>
      <c r="L73" s="143">
        <f t="shared" si="5"/>
        <v>0</v>
      </c>
      <c r="M73" s="105">
        <f>M75+M92+M159</f>
        <v>0</v>
      </c>
      <c r="N73" s="50"/>
      <c r="O73" s="143" t="e">
        <f t="shared" si="6"/>
        <v>#DIV/0!</v>
      </c>
    </row>
    <row r="74" spans="1:15" s="3" customFormat="1" ht="14.25" customHeight="1">
      <c r="A74" s="82" t="s">
        <v>11</v>
      </c>
      <c r="B74" s="185"/>
      <c r="C74" s="180"/>
      <c r="D74" s="161"/>
      <c r="E74" s="108"/>
      <c r="F74" s="150"/>
      <c r="G74" s="63"/>
      <c r="H74" s="50"/>
      <c r="I74" s="143"/>
      <c r="J74" s="63"/>
      <c r="K74" s="50"/>
      <c r="L74" s="143" t="e">
        <f t="shared" si="5"/>
        <v>#DIV/0!</v>
      </c>
      <c r="M74" s="63"/>
      <c r="N74" s="50"/>
      <c r="O74" s="143" t="e">
        <f t="shared" si="6"/>
        <v>#DIV/0!</v>
      </c>
    </row>
    <row r="75" spans="1:15" s="59" customFormat="1" ht="55.5" customHeight="1">
      <c r="A75" s="80" t="s">
        <v>180</v>
      </c>
      <c r="B75" s="185">
        <f>SUM(B77,B79,B84,B86)</f>
        <v>42</v>
      </c>
      <c r="C75" s="180"/>
      <c r="D75" s="161">
        <f>SUM(D77,D79,D84,D86)</f>
        <v>0</v>
      </c>
      <c r="E75" s="105">
        <f>SUM(E77,E79,E84,E86)</f>
        <v>42</v>
      </c>
      <c r="F75" s="150"/>
      <c r="G75" s="105">
        <f>SUM(G77,G79,G84,G86)</f>
        <v>0</v>
      </c>
      <c r="H75" s="50"/>
      <c r="I75" s="143">
        <f t="shared" si="4"/>
        <v>0</v>
      </c>
      <c r="J75" s="105">
        <f>SUM(J77,J79,J84,J86)</f>
        <v>0</v>
      </c>
      <c r="K75" s="50"/>
      <c r="L75" s="143" t="e">
        <f t="shared" si="5"/>
        <v>#DIV/0!</v>
      </c>
      <c r="M75" s="105">
        <f>SUM(M77,M79,M84,M86)</f>
        <v>0</v>
      </c>
      <c r="N75" s="50"/>
      <c r="O75" s="143" t="e">
        <f t="shared" si="6"/>
        <v>#DIV/0!</v>
      </c>
    </row>
    <row r="76" spans="1:15" s="3" customFormat="1" ht="14.25" customHeight="1">
      <c r="A76" s="82" t="s">
        <v>107</v>
      </c>
      <c r="B76" s="185"/>
      <c r="C76" s="180"/>
      <c r="D76" s="161"/>
      <c r="E76" s="108"/>
      <c r="F76" s="150"/>
      <c r="G76" s="63"/>
      <c r="H76" s="50"/>
      <c r="I76" s="143"/>
      <c r="J76" s="63"/>
      <c r="K76" s="50"/>
      <c r="L76" s="143" t="e">
        <f t="shared" si="5"/>
        <v>#DIV/0!</v>
      </c>
      <c r="M76" s="63"/>
      <c r="N76" s="50"/>
      <c r="O76" s="143" t="e">
        <f t="shared" si="6"/>
        <v>#DIV/0!</v>
      </c>
    </row>
    <row r="77" spans="1:15" s="3" customFormat="1" ht="27.75" customHeight="1" hidden="1">
      <c r="A77" s="83" t="s">
        <v>110</v>
      </c>
      <c r="B77" s="186"/>
      <c r="C77" s="180"/>
      <c r="D77" s="162"/>
      <c r="E77" s="107">
        <f>B77+D77</f>
        <v>0</v>
      </c>
      <c r="F77" s="150"/>
      <c r="G77" s="64"/>
      <c r="H77" s="50"/>
      <c r="I77" s="143" t="e">
        <f t="shared" si="4"/>
        <v>#DIV/0!</v>
      </c>
      <c r="J77" s="64"/>
      <c r="K77" s="50"/>
      <c r="L77" s="143" t="e">
        <f t="shared" si="5"/>
        <v>#DIV/0!</v>
      </c>
      <c r="M77" s="64"/>
      <c r="N77" s="50"/>
      <c r="O77" s="143" t="e">
        <f t="shared" si="6"/>
        <v>#DIV/0!</v>
      </c>
    </row>
    <row r="78" spans="1:15" s="8" customFormat="1" ht="14.25" customHeight="1" hidden="1">
      <c r="A78" s="82" t="s">
        <v>146</v>
      </c>
      <c r="B78" s="187"/>
      <c r="C78" s="182"/>
      <c r="D78" s="163"/>
      <c r="E78" s="107">
        <f aca="true" t="shared" si="11" ref="E78:E91">B78+D78</f>
        <v>0</v>
      </c>
      <c r="F78" s="151"/>
      <c r="G78" s="41"/>
      <c r="H78" s="137"/>
      <c r="I78" s="143" t="e">
        <f t="shared" si="4"/>
        <v>#DIV/0!</v>
      </c>
      <c r="J78" s="41"/>
      <c r="K78" s="137"/>
      <c r="L78" s="143" t="e">
        <f t="shared" si="5"/>
        <v>#DIV/0!</v>
      </c>
      <c r="M78" s="41"/>
      <c r="N78" s="137"/>
      <c r="O78" s="143" t="e">
        <f t="shared" si="6"/>
        <v>#DIV/0!</v>
      </c>
    </row>
    <row r="79" spans="1:15" s="3" customFormat="1" ht="17.25" customHeight="1">
      <c r="A79" s="83" t="s">
        <v>31</v>
      </c>
      <c r="B79" s="186">
        <f aca="true" t="shared" si="12" ref="B79:G79">B80+B81+B82</f>
        <v>42</v>
      </c>
      <c r="C79" s="186">
        <f t="shared" si="12"/>
        <v>0</v>
      </c>
      <c r="D79" s="186">
        <f t="shared" si="12"/>
        <v>0</v>
      </c>
      <c r="E79" s="186">
        <f t="shared" si="12"/>
        <v>42</v>
      </c>
      <c r="F79" s="186">
        <f t="shared" si="12"/>
        <v>0</v>
      </c>
      <c r="G79" s="186">
        <f t="shared" si="12"/>
        <v>0</v>
      </c>
      <c r="H79" s="50"/>
      <c r="I79" s="143">
        <f t="shared" si="4"/>
        <v>0</v>
      </c>
      <c r="J79" s="117">
        <f>SUM(J81:J83)</f>
        <v>0</v>
      </c>
      <c r="K79" s="50"/>
      <c r="L79" s="143" t="e">
        <f t="shared" si="5"/>
        <v>#DIV/0!</v>
      </c>
      <c r="M79" s="117">
        <f>SUM(M81:M83)</f>
        <v>0</v>
      </c>
      <c r="N79" s="50"/>
      <c r="O79" s="143" t="e">
        <f t="shared" si="6"/>
        <v>#DIV/0!</v>
      </c>
    </row>
    <row r="80" spans="1:15" s="8" customFormat="1" ht="39" customHeight="1">
      <c r="A80" s="27" t="s">
        <v>238</v>
      </c>
      <c r="B80" s="187">
        <v>17</v>
      </c>
      <c r="C80" s="182"/>
      <c r="D80" s="163"/>
      <c r="E80" s="107">
        <f t="shared" si="11"/>
        <v>17</v>
      </c>
      <c r="F80" s="151"/>
      <c r="G80" s="41"/>
      <c r="H80" s="137"/>
      <c r="I80" s="143">
        <f t="shared" si="4"/>
        <v>0</v>
      </c>
      <c r="J80" s="41"/>
      <c r="K80" s="137"/>
      <c r="L80" s="143" t="e">
        <f t="shared" si="5"/>
        <v>#DIV/0!</v>
      </c>
      <c r="M80" s="41"/>
      <c r="N80" s="137"/>
      <c r="O80" s="143" t="e">
        <f t="shared" si="6"/>
        <v>#DIV/0!</v>
      </c>
    </row>
    <row r="81" spans="1:15" s="10" customFormat="1" ht="44.25" customHeight="1">
      <c r="A81" s="25" t="s">
        <v>233</v>
      </c>
      <c r="B81" s="186">
        <v>25</v>
      </c>
      <c r="C81" s="180"/>
      <c r="D81" s="161"/>
      <c r="E81" s="43">
        <f>B81+D81</f>
        <v>25</v>
      </c>
      <c r="F81" s="150"/>
      <c r="G81" s="64"/>
      <c r="H81" s="50"/>
      <c r="I81" s="143">
        <f t="shared" si="4"/>
        <v>0</v>
      </c>
      <c r="J81" s="64"/>
      <c r="K81" s="50"/>
      <c r="L81" s="143" t="e">
        <f t="shared" si="5"/>
        <v>#DIV/0!</v>
      </c>
      <c r="M81" s="64"/>
      <c r="N81" s="50"/>
      <c r="O81" s="143" t="e">
        <f t="shared" si="6"/>
        <v>#DIV/0!</v>
      </c>
    </row>
    <row r="82" spans="1:15" s="10" customFormat="1" ht="54.75" customHeight="1" hidden="1">
      <c r="A82" s="214"/>
      <c r="B82" s="186"/>
      <c r="C82" s="180"/>
      <c r="D82" s="161"/>
      <c r="E82" s="43">
        <f>B82+D82</f>
        <v>0</v>
      </c>
      <c r="F82" s="150"/>
      <c r="G82" s="64"/>
      <c r="H82" s="50"/>
      <c r="I82" s="143" t="e">
        <f t="shared" si="4"/>
        <v>#DIV/0!</v>
      </c>
      <c r="J82" s="64"/>
      <c r="K82" s="50"/>
      <c r="L82" s="143" t="e">
        <f t="shared" si="5"/>
        <v>#DIV/0!</v>
      </c>
      <c r="M82" s="64"/>
      <c r="N82" s="50"/>
      <c r="O82" s="143" t="e">
        <f t="shared" si="6"/>
        <v>#DIV/0!</v>
      </c>
    </row>
    <row r="83" spans="1:15" s="10" customFormat="1" ht="14.25" customHeight="1">
      <c r="A83" s="83"/>
      <c r="B83" s="186"/>
      <c r="C83" s="180"/>
      <c r="D83" s="161"/>
      <c r="E83" s="43">
        <f>B83+D83</f>
        <v>0</v>
      </c>
      <c r="F83" s="150"/>
      <c r="G83" s="64"/>
      <c r="H83" s="50"/>
      <c r="I83" s="143"/>
      <c r="J83" s="64"/>
      <c r="K83" s="50"/>
      <c r="L83" s="143" t="e">
        <f t="shared" si="5"/>
        <v>#DIV/0!</v>
      </c>
      <c r="M83" s="64"/>
      <c r="N83" s="50"/>
      <c r="O83" s="143" t="e">
        <f t="shared" si="6"/>
        <v>#DIV/0!</v>
      </c>
    </row>
    <row r="84" spans="1:15" s="3" customFormat="1" ht="15" customHeight="1" hidden="1">
      <c r="A84" s="83" t="s">
        <v>32</v>
      </c>
      <c r="B84" s="186"/>
      <c r="C84" s="180"/>
      <c r="D84" s="162"/>
      <c r="E84" s="107">
        <f t="shared" si="11"/>
        <v>0</v>
      </c>
      <c r="F84" s="150"/>
      <c r="G84" s="64"/>
      <c r="H84" s="50"/>
      <c r="I84" s="143" t="e">
        <f t="shared" si="4"/>
        <v>#DIV/0!</v>
      </c>
      <c r="J84" s="64"/>
      <c r="K84" s="50"/>
      <c r="L84" s="143" t="e">
        <f t="shared" si="5"/>
        <v>#DIV/0!</v>
      </c>
      <c r="M84" s="64"/>
      <c r="N84" s="50"/>
      <c r="O84" s="143" t="e">
        <f t="shared" si="6"/>
        <v>#DIV/0!</v>
      </c>
    </row>
    <row r="85" spans="1:15" s="8" customFormat="1" ht="14.25" customHeight="1" hidden="1">
      <c r="A85" s="82" t="s">
        <v>146</v>
      </c>
      <c r="B85" s="187"/>
      <c r="C85" s="182"/>
      <c r="D85" s="163"/>
      <c r="E85" s="107">
        <f t="shared" si="11"/>
        <v>0</v>
      </c>
      <c r="F85" s="151"/>
      <c r="G85" s="41"/>
      <c r="H85" s="137"/>
      <c r="I85" s="143" t="e">
        <f t="shared" si="4"/>
        <v>#DIV/0!</v>
      </c>
      <c r="J85" s="41"/>
      <c r="K85" s="137"/>
      <c r="L85" s="143" t="e">
        <f t="shared" si="5"/>
        <v>#DIV/0!</v>
      </c>
      <c r="M85" s="41"/>
      <c r="N85" s="137"/>
      <c r="O85" s="143" t="e">
        <f t="shared" si="6"/>
        <v>#DIV/0!</v>
      </c>
    </row>
    <row r="86" spans="1:15" s="33" customFormat="1" ht="15" customHeight="1">
      <c r="A86" s="83" t="s">
        <v>207</v>
      </c>
      <c r="B86" s="186">
        <f aca="true" t="shared" si="13" ref="B86:G86">SUM(B88:B91)</f>
        <v>0</v>
      </c>
      <c r="C86" s="186">
        <f t="shared" si="13"/>
        <v>0</v>
      </c>
      <c r="D86" s="186">
        <f t="shared" si="13"/>
        <v>0</v>
      </c>
      <c r="E86" s="186">
        <f t="shared" si="13"/>
        <v>0</v>
      </c>
      <c r="F86" s="186">
        <f t="shared" si="13"/>
        <v>0</v>
      </c>
      <c r="G86" s="186">
        <f t="shared" si="13"/>
        <v>0</v>
      </c>
      <c r="H86" s="50"/>
      <c r="I86" s="143"/>
      <c r="J86" s="117">
        <f>SUM(J88:J91)</f>
        <v>0</v>
      </c>
      <c r="K86" s="50"/>
      <c r="L86" s="143" t="e">
        <f t="shared" si="5"/>
        <v>#DIV/0!</v>
      </c>
      <c r="M86" s="117">
        <f>SUM(M88:M91)</f>
        <v>0</v>
      </c>
      <c r="N86" s="50"/>
      <c r="O86" s="143" t="e">
        <f t="shared" si="6"/>
        <v>#DIV/0!</v>
      </c>
    </row>
    <row r="87" spans="1:15" s="8" customFormat="1" ht="12.75" customHeight="1">
      <c r="A87" s="115" t="s">
        <v>184</v>
      </c>
      <c r="B87" s="187"/>
      <c r="C87" s="182"/>
      <c r="D87" s="163"/>
      <c r="E87" s="107">
        <f t="shared" si="11"/>
        <v>0</v>
      </c>
      <c r="F87" s="151"/>
      <c r="G87" s="41"/>
      <c r="H87" s="137"/>
      <c r="I87" s="143"/>
      <c r="J87" s="41"/>
      <c r="K87" s="137"/>
      <c r="L87" s="143" t="e">
        <f t="shared" si="5"/>
        <v>#DIV/0!</v>
      </c>
      <c r="M87" s="41"/>
      <c r="N87" s="137"/>
      <c r="O87" s="143" t="e">
        <f t="shared" si="6"/>
        <v>#DIV/0!</v>
      </c>
    </row>
    <row r="88" spans="1:15" s="10" customFormat="1" ht="41.25" customHeight="1" hidden="1">
      <c r="A88" s="25"/>
      <c r="B88" s="186"/>
      <c r="C88" s="180"/>
      <c r="D88" s="161"/>
      <c r="E88" s="43">
        <f t="shared" si="11"/>
        <v>0</v>
      </c>
      <c r="F88" s="150"/>
      <c r="G88" s="64"/>
      <c r="H88" s="50"/>
      <c r="I88" s="143" t="e">
        <f t="shared" si="4"/>
        <v>#DIV/0!</v>
      </c>
      <c r="J88" s="64"/>
      <c r="K88" s="50"/>
      <c r="L88" s="143" t="e">
        <f t="shared" si="5"/>
        <v>#DIV/0!</v>
      </c>
      <c r="M88" s="64"/>
      <c r="N88" s="50"/>
      <c r="O88" s="143" t="e">
        <f t="shared" si="6"/>
        <v>#DIV/0!</v>
      </c>
    </row>
    <row r="89" spans="1:15" s="10" customFormat="1" ht="33" customHeight="1" hidden="1">
      <c r="A89" s="25"/>
      <c r="B89" s="186"/>
      <c r="C89" s="180"/>
      <c r="D89" s="161"/>
      <c r="E89" s="43"/>
      <c r="F89" s="150"/>
      <c r="G89" s="64"/>
      <c r="H89" s="50"/>
      <c r="I89" s="143"/>
      <c r="J89" s="64"/>
      <c r="K89" s="50"/>
      <c r="L89" s="143"/>
      <c r="M89" s="64"/>
      <c r="N89" s="50"/>
      <c r="O89" s="143"/>
    </row>
    <row r="90" spans="1:15" s="10" customFormat="1" ht="14.25" customHeight="1">
      <c r="A90" s="83" t="s">
        <v>208</v>
      </c>
      <c r="B90" s="186"/>
      <c r="C90" s="180"/>
      <c r="D90" s="161"/>
      <c r="E90" s="43">
        <f t="shared" si="11"/>
        <v>0</v>
      </c>
      <c r="F90" s="150"/>
      <c r="G90" s="64"/>
      <c r="H90" s="50"/>
      <c r="I90" s="143"/>
      <c r="J90" s="64"/>
      <c r="K90" s="50"/>
      <c r="L90" s="143" t="e">
        <f t="shared" si="5"/>
        <v>#DIV/0!</v>
      </c>
      <c r="M90" s="64"/>
      <c r="N90" s="50"/>
      <c r="O90" s="143" t="e">
        <f t="shared" si="6"/>
        <v>#DIV/0!</v>
      </c>
    </row>
    <row r="91" spans="1:15" s="10" customFormat="1" ht="14.25" customHeight="1" hidden="1">
      <c r="A91" s="83"/>
      <c r="B91" s="186"/>
      <c r="C91" s="180"/>
      <c r="D91" s="161"/>
      <c r="E91" s="43">
        <f t="shared" si="11"/>
        <v>0</v>
      </c>
      <c r="F91" s="150"/>
      <c r="G91" s="64"/>
      <c r="H91" s="50"/>
      <c r="I91" s="143" t="e">
        <f t="shared" si="4"/>
        <v>#DIV/0!</v>
      </c>
      <c r="J91" s="64"/>
      <c r="K91" s="50"/>
      <c r="L91" s="143" t="e">
        <f t="shared" si="5"/>
        <v>#DIV/0!</v>
      </c>
      <c r="M91" s="64"/>
      <c r="N91" s="50"/>
      <c r="O91" s="143" t="e">
        <f t="shared" si="6"/>
        <v>#DIV/0!</v>
      </c>
    </row>
    <row r="92" spans="1:15" s="59" customFormat="1" ht="31.5" customHeight="1">
      <c r="A92" s="84" t="s">
        <v>108</v>
      </c>
      <c r="B92" s="185">
        <f aca="true" t="shared" si="14" ref="B92:G92">B94+B106+B123+B134+B135+B136+B120</f>
        <v>3064.3000000000006</v>
      </c>
      <c r="C92" s="185">
        <f t="shared" si="14"/>
        <v>0</v>
      </c>
      <c r="D92" s="185">
        <f t="shared" si="14"/>
        <v>0</v>
      </c>
      <c r="E92" s="185">
        <f t="shared" si="14"/>
        <v>3064.3000000000006</v>
      </c>
      <c r="F92" s="185">
        <f t="shared" si="14"/>
        <v>0</v>
      </c>
      <c r="G92" s="185">
        <f t="shared" si="14"/>
        <v>3161.7</v>
      </c>
      <c r="H92" s="50"/>
      <c r="I92" s="143">
        <f t="shared" si="4"/>
        <v>103.2</v>
      </c>
      <c r="J92" s="105">
        <f>J94+J106+J123+J134+J135+J136+J120</f>
        <v>0</v>
      </c>
      <c r="K92" s="50"/>
      <c r="L92" s="143">
        <f t="shared" si="5"/>
        <v>0</v>
      </c>
      <c r="M92" s="105">
        <f>M94+M106+M123+M134+M135+M136+M120</f>
        <v>0</v>
      </c>
      <c r="N92" s="50"/>
      <c r="O92" s="143" t="e">
        <f t="shared" si="6"/>
        <v>#DIV/0!</v>
      </c>
    </row>
    <row r="93" spans="1:15" s="3" customFormat="1" ht="13.5" customHeight="1">
      <c r="A93" s="82" t="s">
        <v>26</v>
      </c>
      <c r="B93" s="185"/>
      <c r="C93" s="180"/>
      <c r="D93" s="161"/>
      <c r="E93" s="108"/>
      <c r="F93" s="150"/>
      <c r="G93" s="63"/>
      <c r="H93" s="50"/>
      <c r="I93" s="143"/>
      <c r="J93" s="63"/>
      <c r="K93" s="50"/>
      <c r="L93" s="143" t="e">
        <f t="shared" si="5"/>
        <v>#DIV/0!</v>
      </c>
      <c r="M93" s="63"/>
      <c r="N93" s="50"/>
      <c r="O93" s="143" t="e">
        <f t="shared" si="6"/>
        <v>#DIV/0!</v>
      </c>
    </row>
    <row r="94" spans="1:15" s="3" customFormat="1" ht="33.75" customHeight="1" hidden="1">
      <c r="A94" s="84" t="s">
        <v>110</v>
      </c>
      <c r="B94" s="185">
        <f>B96+B98+B99+B100+B101+B102</f>
        <v>0</v>
      </c>
      <c r="C94" s="180"/>
      <c r="D94" s="161">
        <f>D96+D98+D99+D100+D101+D102</f>
        <v>0</v>
      </c>
      <c r="E94" s="108">
        <f>E96+E98+E99+E100+E101+E102</f>
        <v>0</v>
      </c>
      <c r="F94" s="150"/>
      <c r="G94" s="108">
        <f>G96+G98+G99+G100+G101+G102</f>
        <v>0</v>
      </c>
      <c r="H94" s="50"/>
      <c r="I94" s="143" t="e">
        <f t="shared" si="4"/>
        <v>#DIV/0!</v>
      </c>
      <c r="J94" s="108">
        <f>J96+J98+J99+J100+J101+J102</f>
        <v>0</v>
      </c>
      <c r="K94" s="50"/>
      <c r="L94" s="143" t="e">
        <f t="shared" si="5"/>
        <v>#DIV/0!</v>
      </c>
      <c r="M94" s="108">
        <f>M96+M98+M99+M100+M101+M102</f>
        <v>0</v>
      </c>
      <c r="N94" s="50"/>
      <c r="O94" s="143" t="e">
        <f t="shared" si="6"/>
        <v>#DIV/0!</v>
      </c>
    </row>
    <row r="95" spans="1:15" s="3" customFormat="1" ht="11.25" customHeight="1" hidden="1">
      <c r="A95" s="82" t="s">
        <v>11</v>
      </c>
      <c r="B95" s="185"/>
      <c r="C95" s="180"/>
      <c r="D95" s="161"/>
      <c r="E95" s="108"/>
      <c r="F95" s="150"/>
      <c r="G95" s="63"/>
      <c r="H95" s="50"/>
      <c r="I95" s="143" t="e">
        <f t="shared" si="4"/>
        <v>#DIV/0!</v>
      </c>
      <c r="J95" s="63"/>
      <c r="K95" s="50"/>
      <c r="L95" s="143" t="e">
        <f t="shared" si="5"/>
        <v>#DIV/0!</v>
      </c>
      <c r="M95" s="63"/>
      <c r="N95" s="50"/>
      <c r="O95" s="143" t="e">
        <f t="shared" si="6"/>
        <v>#DIV/0!</v>
      </c>
    </row>
    <row r="96" spans="1:15" s="8" customFormat="1" ht="12.75" customHeight="1" hidden="1">
      <c r="A96" s="82" t="s">
        <v>51</v>
      </c>
      <c r="B96" s="188"/>
      <c r="C96" s="180"/>
      <c r="D96" s="164"/>
      <c r="E96" s="103">
        <f aca="true" t="shared" si="15" ref="E96:E101">B96+D96</f>
        <v>0</v>
      </c>
      <c r="F96" s="150"/>
      <c r="G96" s="43"/>
      <c r="H96" s="50"/>
      <c r="I96" s="143" t="e">
        <f t="shared" si="4"/>
        <v>#DIV/0!</v>
      </c>
      <c r="J96" s="43"/>
      <c r="K96" s="50"/>
      <c r="L96" s="143" t="e">
        <f t="shared" si="5"/>
        <v>#DIV/0!</v>
      </c>
      <c r="M96" s="43"/>
      <c r="N96" s="50"/>
      <c r="O96" s="143" t="e">
        <f t="shared" si="6"/>
        <v>#DIV/0!</v>
      </c>
    </row>
    <row r="97" spans="1:15" s="33" customFormat="1" ht="12.75" customHeight="1" hidden="1">
      <c r="A97" s="83" t="s">
        <v>147</v>
      </c>
      <c r="B97" s="185"/>
      <c r="C97" s="180"/>
      <c r="D97" s="161"/>
      <c r="E97" s="103">
        <f t="shared" si="15"/>
        <v>0</v>
      </c>
      <c r="F97" s="150"/>
      <c r="G97" s="63"/>
      <c r="H97" s="50"/>
      <c r="I97" s="143" t="e">
        <f t="shared" si="4"/>
        <v>#DIV/0!</v>
      </c>
      <c r="J97" s="63"/>
      <c r="K97" s="50"/>
      <c r="L97" s="143" t="e">
        <f t="shared" si="5"/>
        <v>#DIV/0!</v>
      </c>
      <c r="M97" s="63"/>
      <c r="N97" s="50"/>
      <c r="O97" s="143" t="e">
        <f t="shared" si="6"/>
        <v>#DIV/0!</v>
      </c>
    </row>
    <row r="98" spans="1:15" s="8" customFormat="1" ht="16.5" customHeight="1" hidden="1">
      <c r="A98" s="82" t="s">
        <v>52</v>
      </c>
      <c r="B98" s="188"/>
      <c r="C98" s="180"/>
      <c r="D98" s="164"/>
      <c r="E98" s="103">
        <f t="shared" si="15"/>
        <v>0</v>
      </c>
      <c r="F98" s="150"/>
      <c r="G98" s="43"/>
      <c r="H98" s="50"/>
      <c r="I98" s="143" t="e">
        <f t="shared" si="4"/>
        <v>#DIV/0!</v>
      </c>
      <c r="J98" s="43"/>
      <c r="K98" s="50"/>
      <c r="L98" s="143" t="e">
        <f t="shared" si="5"/>
        <v>#DIV/0!</v>
      </c>
      <c r="M98" s="43"/>
      <c r="N98" s="50"/>
      <c r="O98" s="143" t="e">
        <f t="shared" si="6"/>
        <v>#DIV/0!</v>
      </c>
    </row>
    <row r="99" spans="1:15" s="8" customFormat="1" ht="26.25" customHeight="1" hidden="1">
      <c r="A99" s="82" t="s">
        <v>54</v>
      </c>
      <c r="B99" s="188"/>
      <c r="C99" s="180"/>
      <c r="D99" s="164"/>
      <c r="E99" s="103">
        <f t="shared" si="15"/>
        <v>0</v>
      </c>
      <c r="F99" s="150"/>
      <c r="G99" s="103"/>
      <c r="H99" s="50"/>
      <c r="I99" s="143" t="e">
        <f t="shared" si="4"/>
        <v>#DIV/0!</v>
      </c>
      <c r="J99" s="103"/>
      <c r="K99" s="50"/>
      <c r="L99" s="143" t="e">
        <f t="shared" si="5"/>
        <v>#DIV/0!</v>
      </c>
      <c r="M99" s="103"/>
      <c r="N99" s="50"/>
      <c r="O99" s="143" t="e">
        <f t="shared" si="6"/>
        <v>#DIV/0!</v>
      </c>
    </row>
    <row r="100" spans="1:15" s="8" customFormat="1" ht="15.75" customHeight="1" hidden="1">
      <c r="A100" s="82" t="s">
        <v>126</v>
      </c>
      <c r="B100" s="188"/>
      <c r="C100" s="180"/>
      <c r="D100" s="164"/>
      <c r="E100" s="103">
        <f t="shared" si="15"/>
        <v>0</v>
      </c>
      <c r="F100" s="150"/>
      <c r="G100" s="43"/>
      <c r="H100" s="50"/>
      <c r="I100" s="143" t="e">
        <f t="shared" si="4"/>
        <v>#DIV/0!</v>
      </c>
      <c r="J100" s="43"/>
      <c r="K100" s="50"/>
      <c r="L100" s="143" t="e">
        <f t="shared" si="5"/>
        <v>#DIV/0!</v>
      </c>
      <c r="M100" s="43"/>
      <c r="N100" s="50"/>
      <c r="O100" s="143" t="e">
        <f t="shared" si="6"/>
        <v>#DIV/0!</v>
      </c>
    </row>
    <row r="101" spans="1:15" s="8" customFormat="1" ht="15.75" customHeight="1" hidden="1">
      <c r="A101" s="82" t="s">
        <v>53</v>
      </c>
      <c r="B101" s="188"/>
      <c r="C101" s="180"/>
      <c r="D101" s="164"/>
      <c r="E101" s="103">
        <f t="shared" si="15"/>
        <v>0</v>
      </c>
      <c r="F101" s="150"/>
      <c r="G101" s="103"/>
      <c r="H101" s="50"/>
      <c r="I101" s="143" t="e">
        <f t="shared" si="4"/>
        <v>#DIV/0!</v>
      </c>
      <c r="J101" s="103"/>
      <c r="K101" s="50"/>
      <c r="L101" s="143" t="e">
        <f t="shared" si="5"/>
        <v>#DIV/0!</v>
      </c>
      <c r="M101" s="103"/>
      <c r="N101" s="50"/>
      <c r="O101" s="143" t="e">
        <f t="shared" si="6"/>
        <v>#DIV/0!</v>
      </c>
    </row>
    <row r="102" spans="1:15" s="8" customFormat="1" ht="16.5" customHeight="1" hidden="1">
      <c r="A102" s="82" t="s">
        <v>58</v>
      </c>
      <c r="B102" s="188">
        <f>B104+B105</f>
        <v>0</v>
      </c>
      <c r="C102" s="180"/>
      <c r="D102" s="164">
        <f>D104+D105</f>
        <v>0</v>
      </c>
      <c r="E102" s="103">
        <f>E104+E105</f>
        <v>0</v>
      </c>
      <c r="F102" s="150"/>
      <c r="G102" s="103">
        <f>G104+G105</f>
        <v>0</v>
      </c>
      <c r="H102" s="50"/>
      <c r="I102" s="143" t="e">
        <f t="shared" si="4"/>
        <v>#DIV/0!</v>
      </c>
      <c r="J102" s="103">
        <f>J104+J105</f>
        <v>0</v>
      </c>
      <c r="K102" s="50"/>
      <c r="L102" s="143" t="e">
        <f t="shared" si="5"/>
        <v>#DIV/0!</v>
      </c>
      <c r="M102" s="103">
        <f>M104+M105</f>
        <v>0</v>
      </c>
      <c r="N102" s="50"/>
      <c r="O102" s="143" t="e">
        <f t="shared" si="6"/>
        <v>#DIV/0!</v>
      </c>
    </row>
    <row r="103" spans="1:15" s="3" customFormat="1" ht="11.25" customHeight="1" hidden="1">
      <c r="A103" s="82" t="s">
        <v>11</v>
      </c>
      <c r="B103" s="185"/>
      <c r="C103" s="180"/>
      <c r="D103" s="161"/>
      <c r="E103" s="108"/>
      <c r="F103" s="150"/>
      <c r="G103" s="63"/>
      <c r="H103" s="50"/>
      <c r="I103" s="143" t="e">
        <f t="shared" si="4"/>
        <v>#DIV/0!</v>
      </c>
      <c r="J103" s="63"/>
      <c r="K103" s="50"/>
      <c r="L103" s="143" t="e">
        <f t="shared" si="5"/>
        <v>#DIV/0!</v>
      </c>
      <c r="M103" s="63"/>
      <c r="N103" s="50"/>
      <c r="O103" s="143" t="e">
        <f t="shared" si="6"/>
        <v>#DIV/0!</v>
      </c>
    </row>
    <row r="104" spans="1:15" s="8" customFormat="1" ht="12" customHeight="1" hidden="1">
      <c r="A104" s="82" t="s">
        <v>56</v>
      </c>
      <c r="B104" s="188"/>
      <c r="C104" s="180"/>
      <c r="D104" s="164"/>
      <c r="E104" s="103"/>
      <c r="F104" s="150"/>
      <c r="G104" s="103"/>
      <c r="H104" s="50"/>
      <c r="I104" s="143" t="e">
        <f t="shared" si="4"/>
        <v>#DIV/0!</v>
      </c>
      <c r="J104" s="103"/>
      <c r="K104" s="50"/>
      <c r="L104" s="143" t="e">
        <f t="shared" si="5"/>
        <v>#DIV/0!</v>
      </c>
      <c r="M104" s="103"/>
      <c r="N104" s="50"/>
      <c r="O104" s="143" t="e">
        <f t="shared" si="6"/>
        <v>#DIV/0!</v>
      </c>
    </row>
    <row r="105" spans="1:15" s="8" customFormat="1" ht="12.75" customHeight="1" hidden="1">
      <c r="A105" s="82" t="s">
        <v>57</v>
      </c>
      <c r="B105" s="188"/>
      <c r="C105" s="180"/>
      <c r="D105" s="164"/>
      <c r="E105" s="103">
        <f>B105+D105</f>
        <v>0</v>
      </c>
      <c r="F105" s="150"/>
      <c r="G105" s="43"/>
      <c r="H105" s="50"/>
      <c r="I105" s="143" t="e">
        <f t="shared" si="4"/>
        <v>#DIV/0!</v>
      </c>
      <c r="J105" s="43"/>
      <c r="K105" s="50"/>
      <c r="L105" s="143" t="e">
        <f t="shared" si="5"/>
        <v>#DIV/0!</v>
      </c>
      <c r="M105" s="43"/>
      <c r="N105" s="50"/>
      <c r="O105" s="143" t="e">
        <f t="shared" si="6"/>
        <v>#DIV/0!</v>
      </c>
    </row>
    <row r="106" spans="1:15" s="3" customFormat="1" ht="28.5" customHeight="1">
      <c r="A106" s="84" t="s">
        <v>31</v>
      </c>
      <c r="B106" s="185">
        <f>B108</f>
        <v>2979.0000000000005</v>
      </c>
      <c r="C106" s="180"/>
      <c r="D106" s="161">
        <f>D108</f>
        <v>0</v>
      </c>
      <c r="E106" s="108">
        <f>E108</f>
        <v>2979.0000000000005</v>
      </c>
      <c r="F106" s="150"/>
      <c r="G106" s="113">
        <f>G108</f>
        <v>3066.3999999999996</v>
      </c>
      <c r="H106" s="50"/>
      <c r="I106" s="143">
        <f t="shared" si="4"/>
        <v>102.9</v>
      </c>
      <c r="J106" s="108">
        <f>J108</f>
        <v>0</v>
      </c>
      <c r="K106" s="50"/>
      <c r="L106" s="143">
        <f t="shared" si="5"/>
        <v>0</v>
      </c>
      <c r="M106" s="108">
        <f>M108</f>
        <v>0</v>
      </c>
      <c r="N106" s="50"/>
      <c r="O106" s="143" t="e">
        <f t="shared" si="6"/>
        <v>#DIV/0!</v>
      </c>
    </row>
    <row r="107" spans="1:15" s="3" customFormat="1" ht="11.25" customHeight="1">
      <c r="A107" s="82" t="s">
        <v>11</v>
      </c>
      <c r="B107" s="185"/>
      <c r="C107" s="180"/>
      <c r="D107" s="161"/>
      <c r="E107" s="108"/>
      <c r="F107" s="150"/>
      <c r="G107" s="63"/>
      <c r="H107" s="50"/>
      <c r="I107" s="143"/>
      <c r="J107" s="63"/>
      <c r="K107" s="50"/>
      <c r="L107" s="143" t="e">
        <f t="shared" si="5"/>
        <v>#DIV/0!</v>
      </c>
      <c r="M107" s="63"/>
      <c r="N107" s="50"/>
      <c r="O107" s="143" t="e">
        <f t="shared" si="6"/>
        <v>#DIV/0!</v>
      </c>
    </row>
    <row r="108" spans="1:15" s="3" customFormat="1" ht="12" customHeight="1">
      <c r="A108" s="83" t="s">
        <v>177</v>
      </c>
      <c r="B108" s="185">
        <f>B110+B112+B113+B114+B115+B116</f>
        <v>2979.0000000000005</v>
      </c>
      <c r="C108" s="180"/>
      <c r="D108" s="161">
        <f>D110+D112+D113+D114+D115+D116</f>
        <v>0</v>
      </c>
      <c r="E108" s="108">
        <f>E110+E112+E113+E114+E115+E116</f>
        <v>2979.0000000000005</v>
      </c>
      <c r="F108" s="150"/>
      <c r="G108" s="108">
        <f>G110+G112+G113+G114+G115+G116</f>
        <v>3066.3999999999996</v>
      </c>
      <c r="H108" s="35"/>
      <c r="I108" s="143">
        <f t="shared" si="4"/>
        <v>102.9</v>
      </c>
      <c r="J108" s="108">
        <f>J110+J112+J113+J114+J115+J116</f>
        <v>0</v>
      </c>
      <c r="K108" s="35"/>
      <c r="L108" s="143">
        <f t="shared" si="5"/>
        <v>0</v>
      </c>
      <c r="M108" s="108">
        <f>M110+M112+M113+M114+M115+M116</f>
        <v>0</v>
      </c>
      <c r="N108" s="35"/>
      <c r="O108" s="143" t="e">
        <f t="shared" si="6"/>
        <v>#DIV/0!</v>
      </c>
    </row>
    <row r="109" spans="1:15" s="3" customFormat="1" ht="11.25" customHeight="1">
      <c r="A109" s="82" t="s">
        <v>11</v>
      </c>
      <c r="B109" s="185"/>
      <c r="C109" s="180"/>
      <c r="D109" s="161"/>
      <c r="E109" s="63"/>
      <c r="F109" s="150"/>
      <c r="G109" s="63"/>
      <c r="H109" s="50"/>
      <c r="I109" s="143"/>
      <c r="J109" s="63"/>
      <c r="K109" s="50"/>
      <c r="L109" s="143" t="e">
        <f t="shared" si="5"/>
        <v>#DIV/0!</v>
      </c>
      <c r="M109" s="63"/>
      <c r="N109" s="50"/>
      <c r="O109" s="143" t="e">
        <f t="shared" si="6"/>
        <v>#DIV/0!</v>
      </c>
    </row>
    <row r="110" spans="1:15" s="8" customFormat="1" ht="15" customHeight="1">
      <c r="A110" s="82" t="s">
        <v>51</v>
      </c>
      <c r="B110" s="187">
        <v>2451.9</v>
      </c>
      <c r="C110" s="180"/>
      <c r="D110" s="164"/>
      <c r="E110" s="103">
        <f aca="true" t="shared" si="16" ref="E110:E115">B110+D110</f>
        <v>2451.9</v>
      </c>
      <c r="F110" s="150"/>
      <c r="G110" s="43">
        <v>2503.2</v>
      </c>
      <c r="H110" s="50"/>
      <c r="I110" s="143">
        <f t="shared" si="4"/>
        <v>102.1</v>
      </c>
      <c r="J110" s="43"/>
      <c r="K110" s="50"/>
      <c r="L110" s="143">
        <f t="shared" si="5"/>
        <v>0</v>
      </c>
      <c r="M110" s="43"/>
      <c r="N110" s="50"/>
      <c r="O110" s="143" t="e">
        <f t="shared" si="6"/>
        <v>#DIV/0!</v>
      </c>
    </row>
    <row r="111" spans="1:15" s="33" customFormat="1" ht="12.75" customHeight="1">
      <c r="A111" s="83" t="s">
        <v>147</v>
      </c>
      <c r="B111" s="186"/>
      <c r="C111" s="180"/>
      <c r="D111" s="161"/>
      <c r="E111" s="103">
        <f t="shared" si="16"/>
        <v>0</v>
      </c>
      <c r="F111" s="150"/>
      <c r="G111" s="63"/>
      <c r="H111" s="50"/>
      <c r="I111" s="143"/>
      <c r="J111" s="63"/>
      <c r="K111" s="50"/>
      <c r="L111" s="143" t="e">
        <f t="shared" si="5"/>
        <v>#DIV/0!</v>
      </c>
      <c r="M111" s="63"/>
      <c r="N111" s="50"/>
      <c r="O111" s="143" t="e">
        <f t="shared" si="6"/>
        <v>#DIV/0!</v>
      </c>
    </row>
    <row r="112" spans="1:15" s="8" customFormat="1" ht="13.5" customHeight="1">
      <c r="A112" s="82" t="s">
        <v>52</v>
      </c>
      <c r="B112" s="187">
        <v>243.4</v>
      </c>
      <c r="C112" s="180"/>
      <c r="D112" s="164"/>
      <c r="E112" s="103">
        <f t="shared" si="16"/>
        <v>243.4</v>
      </c>
      <c r="F112" s="150"/>
      <c r="G112" s="103">
        <v>258.2</v>
      </c>
      <c r="H112" s="50"/>
      <c r="I112" s="143">
        <f t="shared" si="4"/>
        <v>106.1</v>
      </c>
      <c r="J112" s="103"/>
      <c r="K112" s="50"/>
      <c r="L112" s="143">
        <f t="shared" si="5"/>
        <v>0</v>
      </c>
      <c r="M112" s="103"/>
      <c r="N112" s="50"/>
      <c r="O112" s="143" t="e">
        <f t="shared" si="6"/>
        <v>#DIV/0!</v>
      </c>
    </row>
    <row r="113" spans="1:15" s="8" customFormat="1" ht="31.5" customHeight="1">
      <c r="A113" s="82" t="s">
        <v>54</v>
      </c>
      <c r="B113" s="187"/>
      <c r="C113" s="180"/>
      <c r="D113" s="164"/>
      <c r="E113" s="103">
        <f t="shared" si="16"/>
        <v>0</v>
      </c>
      <c r="F113" s="150"/>
      <c r="G113" s="103"/>
      <c r="H113" s="50"/>
      <c r="I113" s="143"/>
      <c r="J113" s="103"/>
      <c r="K113" s="50"/>
      <c r="L113" s="143" t="e">
        <f t="shared" si="5"/>
        <v>#DIV/0!</v>
      </c>
      <c r="M113" s="103"/>
      <c r="N113" s="50"/>
      <c r="O113" s="143" t="e">
        <f t="shared" si="6"/>
        <v>#DIV/0!</v>
      </c>
    </row>
    <row r="114" spans="1:15" s="8" customFormat="1" ht="14.25" customHeight="1">
      <c r="A114" s="82" t="s">
        <v>126</v>
      </c>
      <c r="B114" s="187"/>
      <c r="C114" s="180"/>
      <c r="D114" s="164"/>
      <c r="E114" s="103">
        <f t="shared" si="16"/>
        <v>0</v>
      </c>
      <c r="F114" s="150"/>
      <c r="G114" s="103"/>
      <c r="H114" s="50"/>
      <c r="I114" s="143"/>
      <c r="J114" s="103"/>
      <c r="K114" s="50"/>
      <c r="L114" s="143" t="e">
        <f t="shared" si="5"/>
        <v>#DIV/0!</v>
      </c>
      <c r="M114" s="103"/>
      <c r="N114" s="50"/>
      <c r="O114" s="143" t="e">
        <f t="shared" si="6"/>
        <v>#DIV/0!</v>
      </c>
    </row>
    <row r="115" spans="1:15" s="8" customFormat="1" ht="15.75" customHeight="1">
      <c r="A115" s="82" t="s">
        <v>53</v>
      </c>
      <c r="B115" s="187">
        <v>280.3</v>
      </c>
      <c r="C115" s="180"/>
      <c r="D115" s="164"/>
      <c r="E115" s="103">
        <f t="shared" si="16"/>
        <v>280.3</v>
      </c>
      <c r="F115" s="150"/>
      <c r="G115" s="103">
        <v>305</v>
      </c>
      <c r="H115" s="50"/>
      <c r="I115" s="143">
        <f t="shared" si="4"/>
        <v>108.8</v>
      </c>
      <c r="J115" s="103"/>
      <c r="K115" s="50"/>
      <c r="L115" s="143">
        <f t="shared" si="5"/>
        <v>0</v>
      </c>
      <c r="M115" s="103"/>
      <c r="N115" s="50"/>
      <c r="O115" s="143" t="e">
        <f t="shared" si="6"/>
        <v>#DIV/0!</v>
      </c>
    </row>
    <row r="116" spans="1:15" s="8" customFormat="1" ht="16.5" customHeight="1">
      <c r="A116" s="82" t="s">
        <v>58</v>
      </c>
      <c r="B116" s="187">
        <f>B118+B119</f>
        <v>3.4</v>
      </c>
      <c r="C116" s="180"/>
      <c r="D116" s="164">
        <f>D118+D119</f>
        <v>0</v>
      </c>
      <c r="E116" s="103">
        <f>E118+E119</f>
        <v>3.4</v>
      </c>
      <c r="F116" s="150"/>
      <c r="G116" s="103">
        <f>G118+G119</f>
        <v>0</v>
      </c>
      <c r="H116" s="50"/>
      <c r="I116" s="143">
        <f t="shared" si="4"/>
        <v>0</v>
      </c>
      <c r="J116" s="103">
        <f>J118+J119</f>
        <v>0</v>
      </c>
      <c r="K116" s="50"/>
      <c r="L116" s="143" t="e">
        <f t="shared" si="5"/>
        <v>#DIV/0!</v>
      </c>
      <c r="M116" s="103">
        <f>M118+M119</f>
        <v>0</v>
      </c>
      <c r="N116" s="50"/>
      <c r="O116" s="143" t="e">
        <f t="shared" si="6"/>
        <v>#DIV/0!</v>
      </c>
    </row>
    <row r="117" spans="1:15" s="3" customFormat="1" ht="14.25" customHeight="1">
      <c r="A117" s="82" t="s">
        <v>11</v>
      </c>
      <c r="B117" s="185"/>
      <c r="C117" s="180"/>
      <c r="D117" s="161"/>
      <c r="E117" s="63"/>
      <c r="F117" s="150"/>
      <c r="G117" s="63"/>
      <c r="H117" s="50"/>
      <c r="I117" s="143"/>
      <c r="J117" s="63"/>
      <c r="K117" s="50"/>
      <c r="L117" s="143" t="e">
        <f t="shared" si="5"/>
        <v>#DIV/0!</v>
      </c>
      <c r="M117" s="63"/>
      <c r="N117" s="50"/>
      <c r="O117" s="143" t="e">
        <f t="shared" si="6"/>
        <v>#DIV/0!</v>
      </c>
    </row>
    <row r="118" spans="1:15" s="8" customFormat="1" ht="16.5" customHeight="1">
      <c r="A118" s="82" t="s">
        <v>56</v>
      </c>
      <c r="B118" s="188">
        <v>3.4</v>
      </c>
      <c r="C118" s="180"/>
      <c r="D118" s="164"/>
      <c r="E118" s="43">
        <f>B118+D118</f>
        <v>3.4</v>
      </c>
      <c r="F118" s="150"/>
      <c r="G118" s="103"/>
      <c r="H118" s="50"/>
      <c r="I118" s="143">
        <f t="shared" si="4"/>
        <v>0</v>
      </c>
      <c r="J118" s="103"/>
      <c r="K118" s="50"/>
      <c r="L118" s="143" t="e">
        <f t="shared" si="5"/>
        <v>#DIV/0!</v>
      </c>
      <c r="M118" s="103"/>
      <c r="N118" s="50"/>
      <c r="O118" s="143" t="e">
        <f t="shared" si="6"/>
        <v>#DIV/0!</v>
      </c>
    </row>
    <row r="119" spans="1:15" s="8" customFormat="1" ht="16.5" customHeight="1">
      <c r="A119" s="82" t="s">
        <v>57</v>
      </c>
      <c r="B119" s="188"/>
      <c r="C119" s="180"/>
      <c r="D119" s="164"/>
      <c r="E119" s="43">
        <f>B119+D119</f>
        <v>0</v>
      </c>
      <c r="F119" s="150"/>
      <c r="G119" s="103"/>
      <c r="H119" s="50"/>
      <c r="I119" s="143"/>
      <c r="J119" s="103"/>
      <c r="K119" s="50"/>
      <c r="L119" s="143" t="e">
        <f t="shared" si="5"/>
        <v>#DIV/0!</v>
      </c>
      <c r="M119" s="103"/>
      <c r="N119" s="50"/>
      <c r="O119" s="143" t="e">
        <f t="shared" si="6"/>
        <v>#DIV/0!</v>
      </c>
    </row>
    <row r="120" spans="1:15" s="8" customFormat="1" ht="16.5" customHeight="1" hidden="1">
      <c r="A120" s="84" t="s">
        <v>135</v>
      </c>
      <c r="B120" s="188">
        <f>B122</f>
        <v>0</v>
      </c>
      <c r="C120" s="180"/>
      <c r="D120" s="164">
        <f>D122</f>
        <v>0</v>
      </c>
      <c r="E120" s="43">
        <f>E122</f>
        <v>0</v>
      </c>
      <c r="F120" s="150"/>
      <c r="G120" s="43">
        <f>G122</f>
        <v>0</v>
      </c>
      <c r="H120" s="50"/>
      <c r="I120" s="143" t="e">
        <f t="shared" si="4"/>
        <v>#DIV/0!</v>
      </c>
      <c r="J120" s="43">
        <f>J122</f>
        <v>0</v>
      </c>
      <c r="K120" s="50"/>
      <c r="L120" s="143" t="e">
        <f t="shared" si="5"/>
        <v>#DIV/0!</v>
      </c>
      <c r="M120" s="43">
        <f>M122</f>
        <v>0</v>
      </c>
      <c r="N120" s="50"/>
      <c r="O120" s="143" t="e">
        <f t="shared" si="6"/>
        <v>#DIV/0!</v>
      </c>
    </row>
    <row r="121" spans="1:15" s="8" customFormat="1" ht="16.5" customHeight="1" hidden="1">
      <c r="A121" s="82" t="s">
        <v>11</v>
      </c>
      <c r="B121" s="188"/>
      <c r="C121" s="180"/>
      <c r="D121" s="164"/>
      <c r="E121" s="43"/>
      <c r="F121" s="150"/>
      <c r="G121" s="43"/>
      <c r="H121" s="50"/>
      <c r="I121" s="143" t="e">
        <f t="shared" si="4"/>
        <v>#DIV/0!</v>
      </c>
      <c r="J121" s="43"/>
      <c r="K121" s="50"/>
      <c r="L121" s="143" t="e">
        <f t="shared" si="5"/>
        <v>#DIV/0!</v>
      </c>
      <c r="M121" s="43"/>
      <c r="N121" s="50"/>
      <c r="O121" s="143" t="e">
        <f t="shared" si="6"/>
        <v>#DIV/0!</v>
      </c>
    </row>
    <row r="122" spans="1:15" s="8" customFormat="1" ht="16.5" customHeight="1" hidden="1">
      <c r="A122" s="82" t="s">
        <v>53</v>
      </c>
      <c r="B122" s="188"/>
      <c r="C122" s="180"/>
      <c r="D122" s="164"/>
      <c r="E122" s="43">
        <f>B122+D122</f>
        <v>0</v>
      </c>
      <c r="F122" s="150"/>
      <c r="G122" s="43"/>
      <c r="H122" s="50"/>
      <c r="I122" s="143" t="e">
        <f t="shared" si="4"/>
        <v>#DIV/0!</v>
      </c>
      <c r="J122" s="43"/>
      <c r="K122" s="50"/>
      <c r="L122" s="143" t="e">
        <f t="shared" si="5"/>
        <v>#DIV/0!</v>
      </c>
      <c r="M122" s="43"/>
      <c r="N122" s="50"/>
      <c r="O122" s="143" t="e">
        <f t="shared" si="6"/>
        <v>#DIV/0!</v>
      </c>
    </row>
    <row r="123" spans="1:15" s="3" customFormat="1" ht="29.25" customHeight="1" hidden="1">
      <c r="A123" s="84" t="s">
        <v>32</v>
      </c>
      <c r="B123" s="185">
        <f>B125+B127+B128+B129+B130</f>
        <v>0</v>
      </c>
      <c r="C123" s="180"/>
      <c r="D123" s="161">
        <f>D125+D127+D128+D129+D130</f>
        <v>0</v>
      </c>
      <c r="E123" s="63">
        <f>E125+E127+E128+E129+E130</f>
        <v>0</v>
      </c>
      <c r="F123" s="150"/>
      <c r="G123" s="108">
        <f>G125+G127+G128+G129+G130</f>
        <v>0</v>
      </c>
      <c r="H123" s="50"/>
      <c r="I123" s="143" t="e">
        <f aca="true" t="shared" si="17" ref="I123:I186">ROUND(G123/B123*100,1)</f>
        <v>#DIV/0!</v>
      </c>
      <c r="J123" s="108">
        <f>J125+J127+J128+J129+J130</f>
        <v>0</v>
      </c>
      <c r="K123" s="50"/>
      <c r="L123" s="143" t="e">
        <f aca="true" t="shared" si="18" ref="L123:L186">ROUND(J123/G123*100,1)</f>
        <v>#DIV/0!</v>
      </c>
      <c r="M123" s="108">
        <f>M125+M127+M128+M129+M130</f>
        <v>0</v>
      </c>
      <c r="N123" s="50"/>
      <c r="O123" s="143" t="e">
        <f aca="true" t="shared" si="19" ref="O123:O186">ROUND(M123/J123*100,1)</f>
        <v>#DIV/0!</v>
      </c>
    </row>
    <row r="124" spans="1:15" s="3" customFormat="1" ht="11.25" customHeight="1" hidden="1">
      <c r="A124" s="82" t="s">
        <v>11</v>
      </c>
      <c r="B124" s="185"/>
      <c r="C124" s="180"/>
      <c r="D124" s="161"/>
      <c r="E124" s="63"/>
      <c r="F124" s="150"/>
      <c r="G124" s="63"/>
      <c r="H124" s="50"/>
      <c r="I124" s="143" t="e">
        <f t="shared" si="17"/>
        <v>#DIV/0!</v>
      </c>
      <c r="J124" s="63"/>
      <c r="K124" s="50"/>
      <c r="L124" s="143" t="e">
        <f t="shared" si="18"/>
        <v>#DIV/0!</v>
      </c>
      <c r="M124" s="63"/>
      <c r="N124" s="50"/>
      <c r="O124" s="143" t="e">
        <f t="shared" si="19"/>
        <v>#DIV/0!</v>
      </c>
    </row>
    <row r="125" spans="1:15" s="8" customFormat="1" ht="16.5" customHeight="1" hidden="1">
      <c r="A125" s="82" t="s">
        <v>51</v>
      </c>
      <c r="B125" s="188"/>
      <c r="C125" s="180"/>
      <c r="D125" s="164"/>
      <c r="E125" s="43">
        <f>B125+D125</f>
        <v>0</v>
      </c>
      <c r="F125" s="150"/>
      <c r="G125" s="43"/>
      <c r="H125" s="50"/>
      <c r="I125" s="143" t="e">
        <f t="shared" si="17"/>
        <v>#DIV/0!</v>
      </c>
      <c r="J125" s="43"/>
      <c r="K125" s="50"/>
      <c r="L125" s="143" t="e">
        <f t="shared" si="18"/>
        <v>#DIV/0!</v>
      </c>
      <c r="M125" s="43"/>
      <c r="N125" s="50"/>
      <c r="O125" s="143" t="e">
        <f t="shared" si="19"/>
        <v>#DIV/0!</v>
      </c>
    </row>
    <row r="126" spans="1:15" s="33" customFormat="1" ht="12.75" customHeight="1" hidden="1">
      <c r="A126" s="83" t="s">
        <v>147</v>
      </c>
      <c r="B126" s="185"/>
      <c r="C126" s="180"/>
      <c r="D126" s="161"/>
      <c r="E126" s="43">
        <f>B126+D126</f>
        <v>0</v>
      </c>
      <c r="F126" s="150"/>
      <c r="G126" s="63"/>
      <c r="H126" s="50"/>
      <c r="I126" s="143" t="e">
        <f t="shared" si="17"/>
        <v>#DIV/0!</v>
      </c>
      <c r="J126" s="63"/>
      <c r="K126" s="50"/>
      <c r="L126" s="143" t="e">
        <f t="shared" si="18"/>
        <v>#DIV/0!</v>
      </c>
      <c r="M126" s="63"/>
      <c r="N126" s="50"/>
      <c r="O126" s="143" t="e">
        <f t="shared" si="19"/>
        <v>#DIV/0!</v>
      </c>
    </row>
    <row r="127" spans="1:15" s="8" customFormat="1" ht="16.5" customHeight="1" hidden="1">
      <c r="A127" s="82" t="s">
        <v>52</v>
      </c>
      <c r="B127" s="188"/>
      <c r="C127" s="180"/>
      <c r="D127" s="164"/>
      <c r="E127" s="43">
        <f>B127+D127</f>
        <v>0</v>
      </c>
      <c r="F127" s="150"/>
      <c r="G127" s="43"/>
      <c r="H127" s="50"/>
      <c r="I127" s="143" t="e">
        <f t="shared" si="17"/>
        <v>#DIV/0!</v>
      </c>
      <c r="J127" s="43"/>
      <c r="K127" s="50"/>
      <c r="L127" s="143" t="e">
        <f t="shared" si="18"/>
        <v>#DIV/0!</v>
      </c>
      <c r="M127" s="43"/>
      <c r="N127" s="50"/>
      <c r="O127" s="143" t="e">
        <f t="shared" si="19"/>
        <v>#DIV/0!</v>
      </c>
    </row>
    <row r="128" spans="1:15" s="8" customFormat="1" ht="16.5" customHeight="1" hidden="1">
      <c r="A128" s="82" t="s">
        <v>126</v>
      </c>
      <c r="B128" s="188"/>
      <c r="C128" s="180"/>
      <c r="D128" s="164"/>
      <c r="E128" s="43">
        <f>B128+D128</f>
        <v>0</v>
      </c>
      <c r="F128" s="150"/>
      <c r="G128" s="43"/>
      <c r="H128" s="50"/>
      <c r="I128" s="143" t="e">
        <f t="shared" si="17"/>
        <v>#DIV/0!</v>
      </c>
      <c r="J128" s="43"/>
      <c r="K128" s="50"/>
      <c r="L128" s="143" t="e">
        <f t="shared" si="18"/>
        <v>#DIV/0!</v>
      </c>
      <c r="M128" s="43"/>
      <c r="N128" s="50"/>
      <c r="O128" s="143" t="e">
        <f t="shared" si="19"/>
        <v>#DIV/0!</v>
      </c>
    </row>
    <row r="129" spans="1:15" s="8" customFormat="1" ht="15.75" customHeight="1" hidden="1">
      <c r="A129" s="82" t="s">
        <v>53</v>
      </c>
      <c r="B129" s="188"/>
      <c r="C129" s="180"/>
      <c r="D129" s="164"/>
      <c r="E129" s="43">
        <f>B129+D129</f>
        <v>0</v>
      </c>
      <c r="F129" s="150"/>
      <c r="G129" s="43"/>
      <c r="H129" s="50"/>
      <c r="I129" s="143" t="e">
        <f t="shared" si="17"/>
        <v>#DIV/0!</v>
      </c>
      <c r="J129" s="43"/>
      <c r="K129" s="50"/>
      <c r="L129" s="143" t="e">
        <f t="shared" si="18"/>
        <v>#DIV/0!</v>
      </c>
      <c r="M129" s="43"/>
      <c r="N129" s="50"/>
      <c r="O129" s="143" t="e">
        <f t="shared" si="19"/>
        <v>#DIV/0!</v>
      </c>
    </row>
    <row r="130" spans="1:15" s="8" customFormat="1" ht="16.5" customHeight="1" hidden="1">
      <c r="A130" s="82" t="s">
        <v>58</v>
      </c>
      <c r="B130" s="188">
        <f>B132+B133</f>
        <v>0</v>
      </c>
      <c r="C130" s="180"/>
      <c r="D130" s="164">
        <f>D132+D133</f>
        <v>0</v>
      </c>
      <c r="E130" s="43">
        <f>E132+E133</f>
        <v>0</v>
      </c>
      <c r="F130" s="150"/>
      <c r="G130" s="43">
        <f>G132+G133</f>
        <v>0</v>
      </c>
      <c r="H130" s="50"/>
      <c r="I130" s="143" t="e">
        <f t="shared" si="17"/>
        <v>#DIV/0!</v>
      </c>
      <c r="J130" s="43">
        <f>J132+J133</f>
        <v>0</v>
      </c>
      <c r="K130" s="50"/>
      <c r="L130" s="143" t="e">
        <f t="shared" si="18"/>
        <v>#DIV/0!</v>
      </c>
      <c r="M130" s="43">
        <f>M132+M133</f>
        <v>0</v>
      </c>
      <c r="N130" s="50"/>
      <c r="O130" s="143" t="e">
        <f t="shared" si="19"/>
        <v>#DIV/0!</v>
      </c>
    </row>
    <row r="131" spans="1:15" s="3" customFormat="1" ht="11.25" customHeight="1" hidden="1">
      <c r="A131" s="82" t="s">
        <v>11</v>
      </c>
      <c r="B131" s="185"/>
      <c r="C131" s="180"/>
      <c r="D131" s="161"/>
      <c r="E131" s="63"/>
      <c r="F131" s="150"/>
      <c r="G131" s="63"/>
      <c r="H131" s="50"/>
      <c r="I131" s="143" t="e">
        <f t="shared" si="17"/>
        <v>#DIV/0!</v>
      </c>
      <c r="J131" s="63"/>
      <c r="K131" s="50"/>
      <c r="L131" s="143" t="e">
        <f t="shared" si="18"/>
        <v>#DIV/0!</v>
      </c>
      <c r="M131" s="63"/>
      <c r="N131" s="50"/>
      <c r="O131" s="143" t="e">
        <f t="shared" si="19"/>
        <v>#DIV/0!</v>
      </c>
    </row>
    <row r="132" spans="1:15" s="8" customFormat="1" ht="16.5" customHeight="1" hidden="1">
      <c r="A132" s="82" t="s">
        <v>56</v>
      </c>
      <c r="B132" s="188"/>
      <c r="C132" s="180"/>
      <c r="D132" s="164"/>
      <c r="E132" s="43">
        <f>B132+D132</f>
        <v>0</v>
      </c>
      <c r="F132" s="150"/>
      <c r="G132" s="43"/>
      <c r="H132" s="50"/>
      <c r="I132" s="143" t="e">
        <f t="shared" si="17"/>
        <v>#DIV/0!</v>
      </c>
      <c r="J132" s="43"/>
      <c r="K132" s="50"/>
      <c r="L132" s="143" t="e">
        <f t="shared" si="18"/>
        <v>#DIV/0!</v>
      </c>
      <c r="M132" s="43"/>
      <c r="N132" s="50"/>
      <c r="O132" s="143" t="e">
        <f t="shared" si="19"/>
        <v>#DIV/0!</v>
      </c>
    </row>
    <row r="133" spans="1:15" s="8" customFormat="1" ht="16.5" customHeight="1" hidden="1">
      <c r="A133" s="82" t="s">
        <v>57</v>
      </c>
      <c r="B133" s="188"/>
      <c r="C133" s="180"/>
      <c r="D133" s="164"/>
      <c r="E133" s="43">
        <f>B133+D133</f>
        <v>0</v>
      </c>
      <c r="F133" s="150"/>
      <c r="G133" s="43"/>
      <c r="H133" s="50"/>
      <c r="I133" s="143" t="e">
        <f t="shared" si="17"/>
        <v>#DIV/0!</v>
      </c>
      <c r="J133" s="43"/>
      <c r="K133" s="50"/>
      <c r="L133" s="143" t="e">
        <f t="shared" si="18"/>
        <v>#DIV/0!</v>
      </c>
      <c r="M133" s="43"/>
      <c r="N133" s="50"/>
      <c r="O133" s="143" t="e">
        <f t="shared" si="19"/>
        <v>#DIV/0!</v>
      </c>
    </row>
    <row r="134" spans="1:15" s="3" customFormat="1" ht="33.75" customHeight="1" hidden="1">
      <c r="A134" s="84" t="s">
        <v>114</v>
      </c>
      <c r="B134" s="185"/>
      <c r="C134" s="180"/>
      <c r="D134" s="161"/>
      <c r="E134" s="43">
        <f>B134+D134</f>
        <v>0</v>
      </c>
      <c r="F134" s="150"/>
      <c r="G134" s="63"/>
      <c r="H134" s="50"/>
      <c r="I134" s="143" t="e">
        <f t="shared" si="17"/>
        <v>#DIV/0!</v>
      </c>
      <c r="J134" s="63"/>
      <c r="K134" s="50"/>
      <c r="L134" s="143" t="e">
        <f t="shared" si="18"/>
        <v>#DIV/0!</v>
      </c>
      <c r="M134" s="63"/>
      <c r="N134" s="50"/>
      <c r="O134" s="143" t="e">
        <f t="shared" si="19"/>
        <v>#DIV/0!</v>
      </c>
    </row>
    <row r="135" spans="1:15" s="3" customFormat="1" ht="15.75" customHeight="1">
      <c r="A135" s="84" t="s">
        <v>115</v>
      </c>
      <c r="B135" s="185">
        <v>50</v>
      </c>
      <c r="C135" s="180"/>
      <c r="D135" s="161"/>
      <c r="E135" s="43">
        <f>B135+D135</f>
        <v>50</v>
      </c>
      <c r="F135" s="150"/>
      <c r="G135" s="68">
        <v>50</v>
      </c>
      <c r="H135" s="50"/>
      <c r="I135" s="143">
        <f t="shared" si="17"/>
        <v>100</v>
      </c>
      <c r="J135" s="63"/>
      <c r="K135" s="50"/>
      <c r="L135" s="143">
        <f t="shared" si="18"/>
        <v>0</v>
      </c>
      <c r="M135" s="63"/>
      <c r="N135" s="50"/>
      <c r="O135" s="143" t="e">
        <f t="shared" si="19"/>
        <v>#DIV/0!</v>
      </c>
    </row>
    <row r="136" spans="1:15" s="3" customFormat="1" ht="18" customHeight="1">
      <c r="A136" s="84" t="s">
        <v>209</v>
      </c>
      <c r="B136" s="185">
        <f>SUM(B138,B149:B158)</f>
        <v>35.3</v>
      </c>
      <c r="C136" s="180"/>
      <c r="D136" s="161">
        <f>SUM(D138,D149:D158)</f>
        <v>0</v>
      </c>
      <c r="E136" s="63">
        <f>SUM(E138,E149:E158)</f>
        <v>35.3</v>
      </c>
      <c r="F136" s="150"/>
      <c r="G136" s="113">
        <f>SUM(G138,G149:G158)</f>
        <v>45.3</v>
      </c>
      <c r="H136" s="50"/>
      <c r="I136" s="143">
        <f t="shared" si="17"/>
        <v>128.3</v>
      </c>
      <c r="J136" s="108">
        <f>SUM(J138,J149:J158)</f>
        <v>0</v>
      </c>
      <c r="K136" s="50"/>
      <c r="L136" s="143">
        <f t="shared" si="18"/>
        <v>0</v>
      </c>
      <c r="M136" s="108">
        <f>SUM(M138,M149:M158)</f>
        <v>0</v>
      </c>
      <c r="N136" s="50"/>
      <c r="O136" s="143" t="e">
        <f t="shared" si="19"/>
        <v>#DIV/0!</v>
      </c>
    </row>
    <row r="137" spans="1:15" s="3" customFormat="1" ht="15" customHeight="1">
      <c r="A137" s="82" t="s">
        <v>178</v>
      </c>
      <c r="B137" s="185"/>
      <c r="C137" s="180"/>
      <c r="D137" s="161"/>
      <c r="E137" s="63"/>
      <c r="F137" s="150"/>
      <c r="G137" s="63"/>
      <c r="H137" s="50"/>
      <c r="I137" s="143"/>
      <c r="J137" s="63"/>
      <c r="K137" s="50"/>
      <c r="L137" s="143" t="e">
        <f t="shared" si="18"/>
        <v>#DIV/0!</v>
      </c>
      <c r="M137" s="63"/>
      <c r="N137" s="50"/>
      <c r="O137" s="143" t="e">
        <f t="shared" si="19"/>
        <v>#DIV/0!</v>
      </c>
    </row>
    <row r="138" spans="1:15" s="10" customFormat="1" ht="12" customHeight="1" hidden="1">
      <c r="A138" s="83" t="s">
        <v>55</v>
      </c>
      <c r="B138" s="185">
        <f>B140+B142+B143+B144+B145</f>
        <v>0</v>
      </c>
      <c r="C138" s="180"/>
      <c r="D138" s="161">
        <f>D140+D142+D143+D144+D145</f>
        <v>0</v>
      </c>
      <c r="E138" s="63">
        <f>E140+E142+E143+E144+E145</f>
        <v>0</v>
      </c>
      <c r="F138" s="150"/>
      <c r="G138" s="108">
        <f>G140+G142+G143+G144+G145</f>
        <v>0</v>
      </c>
      <c r="H138" s="50"/>
      <c r="I138" s="143" t="e">
        <f t="shared" si="17"/>
        <v>#DIV/0!</v>
      </c>
      <c r="J138" s="108">
        <f>J140+J142+J143+J144+J145</f>
        <v>0</v>
      </c>
      <c r="K138" s="50"/>
      <c r="L138" s="143" t="e">
        <f t="shared" si="18"/>
        <v>#DIV/0!</v>
      </c>
      <c r="M138" s="108">
        <f>M140+M142+M143+M144+M145</f>
        <v>0</v>
      </c>
      <c r="N138" s="50"/>
      <c r="O138" s="143" t="e">
        <f t="shared" si="19"/>
        <v>#DIV/0!</v>
      </c>
    </row>
    <row r="139" spans="1:15" s="3" customFormat="1" ht="11.25" customHeight="1" hidden="1">
      <c r="A139" s="82" t="s">
        <v>11</v>
      </c>
      <c r="B139" s="185"/>
      <c r="C139" s="180"/>
      <c r="D139" s="161"/>
      <c r="E139" s="63"/>
      <c r="F139" s="150"/>
      <c r="G139" s="63"/>
      <c r="H139" s="50"/>
      <c r="I139" s="143" t="e">
        <f t="shared" si="17"/>
        <v>#DIV/0!</v>
      </c>
      <c r="J139" s="63"/>
      <c r="K139" s="50"/>
      <c r="L139" s="143" t="e">
        <f t="shared" si="18"/>
        <v>#DIV/0!</v>
      </c>
      <c r="M139" s="63"/>
      <c r="N139" s="50"/>
      <c r="O139" s="143" t="e">
        <f t="shared" si="19"/>
        <v>#DIV/0!</v>
      </c>
    </row>
    <row r="140" spans="1:15" s="8" customFormat="1" ht="16.5" customHeight="1" hidden="1">
      <c r="A140" s="82" t="s">
        <v>51</v>
      </c>
      <c r="B140" s="188"/>
      <c r="C140" s="180"/>
      <c r="D140" s="164"/>
      <c r="E140" s="43">
        <f>B140+D140</f>
        <v>0</v>
      </c>
      <c r="F140" s="150"/>
      <c r="G140" s="103"/>
      <c r="H140" s="50"/>
      <c r="I140" s="143" t="e">
        <f t="shared" si="17"/>
        <v>#DIV/0!</v>
      </c>
      <c r="J140" s="103"/>
      <c r="K140" s="50"/>
      <c r="L140" s="143" t="e">
        <f t="shared" si="18"/>
        <v>#DIV/0!</v>
      </c>
      <c r="M140" s="103"/>
      <c r="N140" s="50"/>
      <c r="O140" s="143" t="e">
        <f t="shared" si="19"/>
        <v>#DIV/0!</v>
      </c>
    </row>
    <row r="141" spans="1:15" s="33" customFormat="1" ht="12.75" customHeight="1" hidden="1">
      <c r="A141" s="83" t="s">
        <v>147</v>
      </c>
      <c r="B141" s="185"/>
      <c r="C141" s="180"/>
      <c r="D141" s="161"/>
      <c r="E141" s="43">
        <f>B141+D141</f>
        <v>0</v>
      </c>
      <c r="F141" s="150"/>
      <c r="G141" s="108"/>
      <c r="H141" s="50"/>
      <c r="I141" s="143" t="e">
        <f t="shared" si="17"/>
        <v>#DIV/0!</v>
      </c>
      <c r="J141" s="108"/>
      <c r="K141" s="50"/>
      <c r="L141" s="143" t="e">
        <f t="shared" si="18"/>
        <v>#DIV/0!</v>
      </c>
      <c r="M141" s="108"/>
      <c r="N141" s="50"/>
      <c r="O141" s="143" t="e">
        <f t="shared" si="19"/>
        <v>#DIV/0!</v>
      </c>
    </row>
    <row r="142" spans="1:15" s="8" customFormat="1" ht="16.5" customHeight="1" hidden="1">
      <c r="A142" s="82" t="s">
        <v>52</v>
      </c>
      <c r="B142" s="188"/>
      <c r="C142" s="180"/>
      <c r="D142" s="164"/>
      <c r="E142" s="43">
        <f>B142+D142</f>
        <v>0</v>
      </c>
      <c r="F142" s="150"/>
      <c r="G142" s="103"/>
      <c r="H142" s="50"/>
      <c r="I142" s="143" t="e">
        <f t="shared" si="17"/>
        <v>#DIV/0!</v>
      </c>
      <c r="J142" s="103"/>
      <c r="K142" s="50"/>
      <c r="L142" s="143" t="e">
        <f t="shared" si="18"/>
        <v>#DIV/0!</v>
      </c>
      <c r="M142" s="103"/>
      <c r="N142" s="50"/>
      <c r="O142" s="143" t="e">
        <f t="shared" si="19"/>
        <v>#DIV/0!</v>
      </c>
    </row>
    <row r="143" spans="1:15" s="8" customFormat="1" ht="16.5" customHeight="1" hidden="1">
      <c r="A143" s="82" t="s">
        <v>126</v>
      </c>
      <c r="B143" s="188"/>
      <c r="C143" s="180"/>
      <c r="D143" s="164"/>
      <c r="E143" s="43">
        <f>B143+D143</f>
        <v>0</v>
      </c>
      <c r="F143" s="150"/>
      <c r="G143" s="43"/>
      <c r="H143" s="50"/>
      <c r="I143" s="143" t="e">
        <f t="shared" si="17"/>
        <v>#DIV/0!</v>
      </c>
      <c r="J143" s="43"/>
      <c r="K143" s="50"/>
      <c r="L143" s="143" t="e">
        <f t="shared" si="18"/>
        <v>#DIV/0!</v>
      </c>
      <c r="M143" s="43"/>
      <c r="N143" s="50"/>
      <c r="O143" s="143" t="e">
        <f t="shared" si="19"/>
        <v>#DIV/0!</v>
      </c>
    </row>
    <row r="144" spans="1:15" s="8" customFormat="1" ht="15.75" customHeight="1" hidden="1">
      <c r="A144" s="82" t="s">
        <v>53</v>
      </c>
      <c r="B144" s="188"/>
      <c r="C144" s="180"/>
      <c r="D144" s="164"/>
      <c r="E144" s="43">
        <f>B144+D144</f>
        <v>0</v>
      </c>
      <c r="F144" s="150"/>
      <c r="G144" s="103"/>
      <c r="H144" s="50"/>
      <c r="I144" s="143" t="e">
        <f t="shared" si="17"/>
        <v>#DIV/0!</v>
      </c>
      <c r="J144" s="103"/>
      <c r="K144" s="50"/>
      <c r="L144" s="143" t="e">
        <f t="shared" si="18"/>
        <v>#DIV/0!</v>
      </c>
      <c r="M144" s="103"/>
      <c r="N144" s="50"/>
      <c r="O144" s="143" t="e">
        <f t="shared" si="19"/>
        <v>#DIV/0!</v>
      </c>
    </row>
    <row r="145" spans="1:15" s="8" customFormat="1" ht="16.5" customHeight="1" hidden="1">
      <c r="A145" s="82" t="s">
        <v>58</v>
      </c>
      <c r="B145" s="188">
        <f>B147+B148</f>
        <v>0</v>
      </c>
      <c r="C145" s="180"/>
      <c r="D145" s="164">
        <f>D147+D148</f>
        <v>0</v>
      </c>
      <c r="E145" s="43">
        <f>E147+E148</f>
        <v>0</v>
      </c>
      <c r="F145" s="150"/>
      <c r="G145" s="103">
        <f>G147+G148</f>
        <v>0</v>
      </c>
      <c r="H145" s="50"/>
      <c r="I145" s="143" t="e">
        <f t="shared" si="17"/>
        <v>#DIV/0!</v>
      </c>
      <c r="J145" s="103">
        <f>J147+J148</f>
        <v>0</v>
      </c>
      <c r="K145" s="50"/>
      <c r="L145" s="143" t="e">
        <f t="shared" si="18"/>
        <v>#DIV/0!</v>
      </c>
      <c r="M145" s="103">
        <f>M147+M148</f>
        <v>0</v>
      </c>
      <c r="N145" s="50"/>
      <c r="O145" s="143" t="e">
        <f t="shared" si="19"/>
        <v>#DIV/0!</v>
      </c>
    </row>
    <row r="146" spans="1:15" s="3" customFormat="1" ht="11.25" customHeight="1" hidden="1">
      <c r="A146" s="82" t="s">
        <v>11</v>
      </c>
      <c r="B146" s="185"/>
      <c r="C146" s="180"/>
      <c r="D146" s="161"/>
      <c r="E146" s="63"/>
      <c r="F146" s="150"/>
      <c r="G146" s="63"/>
      <c r="H146" s="50"/>
      <c r="I146" s="143" t="e">
        <f t="shared" si="17"/>
        <v>#DIV/0!</v>
      </c>
      <c r="J146" s="63"/>
      <c r="K146" s="50"/>
      <c r="L146" s="143" t="e">
        <f t="shared" si="18"/>
        <v>#DIV/0!</v>
      </c>
      <c r="M146" s="63"/>
      <c r="N146" s="50"/>
      <c r="O146" s="143" t="e">
        <f t="shared" si="19"/>
        <v>#DIV/0!</v>
      </c>
    </row>
    <row r="147" spans="1:15" s="8" customFormat="1" ht="12" customHeight="1" hidden="1">
      <c r="A147" s="82" t="s">
        <v>56</v>
      </c>
      <c r="B147" s="188"/>
      <c r="C147" s="180"/>
      <c r="D147" s="164"/>
      <c r="E147" s="43">
        <f>B147+D147</f>
        <v>0</v>
      </c>
      <c r="F147" s="150"/>
      <c r="G147" s="103"/>
      <c r="H147" s="50"/>
      <c r="I147" s="143" t="e">
        <f t="shared" si="17"/>
        <v>#DIV/0!</v>
      </c>
      <c r="J147" s="103"/>
      <c r="K147" s="50"/>
      <c r="L147" s="143" t="e">
        <f t="shared" si="18"/>
        <v>#DIV/0!</v>
      </c>
      <c r="M147" s="103"/>
      <c r="N147" s="50"/>
      <c r="O147" s="143" t="e">
        <f t="shared" si="19"/>
        <v>#DIV/0!</v>
      </c>
    </row>
    <row r="148" spans="1:15" s="8" customFormat="1" ht="12" customHeight="1" hidden="1">
      <c r="A148" s="82" t="s">
        <v>57</v>
      </c>
      <c r="B148" s="188"/>
      <c r="C148" s="180"/>
      <c r="D148" s="164"/>
      <c r="E148" s="43">
        <f aca="true" t="shared" si="20" ref="E148:E158">B148+D148</f>
        <v>0</v>
      </c>
      <c r="F148" s="150"/>
      <c r="G148" s="43"/>
      <c r="H148" s="50"/>
      <c r="I148" s="143" t="e">
        <f t="shared" si="17"/>
        <v>#DIV/0!</v>
      </c>
      <c r="J148" s="43"/>
      <c r="K148" s="50"/>
      <c r="L148" s="143" t="e">
        <f t="shared" si="18"/>
        <v>#DIV/0!</v>
      </c>
      <c r="M148" s="43"/>
      <c r="N148" s="50"/>
      <c r="O148" s="143" t="e">
        <f t="shared" si="19"/>
        <v>#DIV/0!</v>
      </c>
    </row>
    <row r="149" spans="1:15" s="10" customFormat="1" ht="13.5" customHeight="1" hidden="1">
      <c r="A149" s="83"/>
      <c r="B149" s="186"/>
      <c r="C149" s="180"/>
      <c r="D149" s="161"/>
      <c r="E149" s="43">
        <f t="shared" si="20"/>
        <v>0</v>
      </c>
      <c r="F149" s="150"/>
      <c r="G149" s="68"/>
      <c r="H149" s="50"/>
      <c r="I149" s="143" t="e">
        <f t="shared" si="17"/>
        <v>#DIV/0!</v>
      </c>
      <c r="J149" s="63"/>
      <c r="K149" s="50"/>
      <c r="L149" s="143" t="e">
        <f t="shared" si="18"/>
        <v>#DIV/0!</v>
      </c>
      <c r="M149" s="63"/>
      <c r="N149" s="50"/>
      <c r="O149" s="143" t="e">
        <f t="shared" si="19"/>
        <v>#DIV/0!</v>
      </c>
    </row>
    <row r="150" spans="1:15" s="10" customFormat="1" ht="14.25" customHeight="1">
      <c r="A150" s="83" t="s">
        <v>225</v>
      </c>
      <c r="B150" s="186">
        <v>35.3</v>
      </c>
      <c r="C150" s="180"/>
      <c r="D150" s="161"/>
      <c r="E150" s="43">
        <f t="shared" si="20"/>
        <v>35.3</v>
      </c>
      <c r="F150" s="150"/>
      <c r="G150" s="64">
        <v>45.3</v>
      </c>
      <c r="H150" s="50"/>
      <c r="I150" s="143">
        <f t="shared" si="17"/>
        <v>128.3</v>
      </c>
      <c r="J150" s="64"/>
      <c r="K150" s="50"/>
      <c r="L150" s="143">
        <f t="shared" si="18"/>
        <v>0</v>
      </c>
      <c r="M150" s="64"/>
      <c r="N150" s="50"/>
      <c r="O150" s="143" t="e">
        <f t="shared" si="19"/>
        <v>#DIV/0!</v>
      </c>
    </row>
    <row r="151" spans="1:15" s="10" customFormat="1" ht="14.25" customHeight="1">
      <c r="A151" s="83"/>
      <c r="B151" s="186"/>
      <c r="C151" s="180"/>
      <c r="D151" s="161"/>
      <c r="E151" s="43">
        <f t="shared" si="20"/>
        <v>0</v>
      </c>
      <c r="F151" s="150"/>
      <c r="G151" s="64"/>
      <c r="H151" s="50"/>
      <c r="I151" s="143"/>
      <c r="J151" s="64"/>
      <c r="K151" s="50"/>
      <c r="L151" s="143" t="e">
        <f t="shared" si="18"/>
        <v>#DIV/0!</v>
      </c>
      <c r="M151" s="64"/>
      <c r="N151" s="50"/>
      <c r="O151" s="143" t="e">
        <f t="shared" si="19"/>
        <v>#DIV/0!</v>
      </c>
    </row>
    <row r="152" spans="1:15" s="10" customFormat="1" ht="14.25" customHeight="1">
      <c r="A152" s="83"/>
      <c r="B152" s="186"/>
      <c r="C152" s="180"/>
      <c r="D152" s="161"/>
      <c r="E152" s="43">
        <f t="shared" si="20"/>
        <v>0</v>
      </c>
      <c r="F152" s="150"/>
      <c r="G152" s="64"/>
      <c r="H152" s="50"/>
      <c r="I152" s="143"/>
      <c r="J152" s="64"/>
      <c r="K152" s="50"/>
      <c r="L152" s="143" t="e">
        <f t="shared" si="18"/>
        <v>#DIV/0!</v>
      </c>
      <c r="M152" s="64"/>
      <c r="N152" s="50"/>
      <c r="O152" s="143" t="e">
        <f t="shared" si="19"/>
        <v>#DIV/0!</v>
      </c>
    </row>
    <row r="153" spans="1:15" s="10" customFormat="1" ht="14.25" customHeight="1" hidden="1">
      <c r="A153" s="83"/>
      <c r="B153" s="186"/>
      <c r="C153" s="180"/>
      <c r="D153" s="161"/>
      <c r="E153" s="43">
        <f>B153+D153</f>
        <v>0</v>
      </c>
      <c r="F153" s="150"/>
      <c r="G153" s="64"/>
      <c r="H153" s="50"/>
      <c r="I153" s="143" t="e">
        <f t="shared" si="17"/>
        <v>#DIV/0!</v>
      </c>
      <c r="J153" s="64"/>
      <c r="K153" s="50"/>
      <c r="L153" s="143" t="e">
        <f t="shared" si="18"/>
        <v>#DIV/0!</v>
      </c>
      <c r="M153" s="64"/>
      <c r="N153" s="50"/>
      <c r="O153" s="143" t="e">
        <f t="shared" si="19"/>
        <v>#DIV/0!</v>
      </c>
    </row>
    <row r="154" spans="1:15" s="10" customFormat="1" ht="14.25" customHeight="1" hidden="1">
      <c r="A154" s="83"/>
      <c r="B154" s="186"/>
      <c r="C154" s="180"/>
      <c r="D154" s="161"/>
      <c r="E154" s="43">
        <f t="shared" si="20"/>
        <v>0</v>
      </c>
      <c r="F154" s="150"/>
      <c r="G154" s="107"/>
      <c r="H154" s="50"/>
      <c r="I154" s="143" t="e">
        <f t="shared" si="17"/>
        <v>#DIV/0!</v>
      </c>
      <c r="J154" s="107"/>
      <c r="K154" s="50"/>
      <c r="L154" s="143" t="e">
        <f t="shared" si="18"/>
        <v>#DIV/0!</v>
      </c>
      <c r="M154" s="107"/>
      <c r="N154" s="50"/>
      <c r="O154" s="143" t="e">
        <f t="shared" si="19"/>
        <v>#DIV/0!</v>
      </c>
    </row>
    <row r="155" spans="1:15" s="10" customFormat="1" ht="14.25" customHeight="1" hidden="1">
      <c r="A155" s="83"/>
      <c r="B155" s="186"/>
      <c r="C155" s="180"/>
      <c r="D155" s="161"/>
      <c r="E155" s="43">
        <f t="shared" si="20"/>
        <v>0</v>
      </c>
      <c r="F155" s="150"/>
      <c r="G155" s="107"/>
      <c r="H155" s="50"/>
      <c r="I155" s="143" t="e">
        <f t="shared" si="17"/>
        <v>#DIV/0!</v>
      </c>
      <c r="J155" s="107"/>
      <c r="K155" s="50"/>
      <c r="L155" s="143" t="e">
        <f t="shared" si="18"/>
        <v>#DIV/0!</v>
      </c>
      <c r="M155" s="107"/>
      <c r="N155" s="50"/>
      <c r="O155" s="143" t="e">
        <f t="shared" si="19"/>
        <v>#DIV/0!</v>
      </c>
    </row>
    <row r="156" spans="1:15" s="10" customFormat="1" ht="14.25" customHeight="1" hidden="1">
      <c r="A156" s="83"/>
      <c r="B156" s="186"/>
      <c r="C156" s="180"/>
      <c r="D156" s="161"/>
      <c r="E156" s="43">
        <f t="shared" si="20"/>
        <v>0</v>
      </c>
      <c r="F156" s="150"/>
      <c r="G156" s="64"/>
      <c r="H156" s="50"/>
      <c r="I156" s="143" t="e">
        <f t="shared" si="17"/>
        <v>#DIV/0!</v>
      </c>
      <c r="J156" s="64"/>
      <c r="K156" s="50"/>
      <c r="L156" s="143" t="e">
        <f t="shared" si="18"/>
        <v>#DIV/0!</v>
      </c>
      <c r="M156" s="64"/>
      <c r="N156" s="50"/>
      <c r="O156" s="143" t="e">
        <f t="shared" si="19"/>
        <v>#DIV/0!</v>
      </c>
    </row>
    <row r="157" spans="1:15" s="10" customFormat="1" ht="14.25" customHeight="1" hidden="1">
      <c r="A157" s="83"/>
      <c r="B157" s="186"/>
      <c r="C157" s="180"/>
      <c r="D157" s="161"/>
      <c r="E157" s="43">
        <f t="shared" si="20"/>
        <v>0</v>
      </c>
      <c r="F157" s="150"/>
      <c r="G157" s="107"/>
      <c r="H157" s="50"/>
      <c r="I157" s="143" t="e">
        <f t="shared" si="17"/>
        <v>#DIV/0!</v>
      </c>
      <c r="J157" s="107"/>
      <c r="K157" s="50"/>
      <c r="L157" s="143" t="e">
        <f t="shared" si="18"/>
        <v>#DIV/0!</v>
      </c>
      <c r="M157" s="107"/>
      <c r="N157" s="50"/>
      <c r="O157" s="143" t="e">
        <f t="shared" si="19"/>
        <v>#DIV/0!</v>
      </c>
    </row>
    <row r="158" spans="1:15" s="33" customFormat="1" ht="14.25" customHeight="1" hidden="1">
      <c r="A158" s="83"/>
      <c r="B158" s="186"/>
      <c r="C158" s="180"/>
      <c r="D158" s="165"/>
      <c r="E158" s="43">
        <f t="shared" si="20"/>
        <v>0</v>
      </c>
      <c r="F158" s="150"/>
      <c r="G158" s="120"/>
      <c r="H158" s="50"/>
      <c r="I158" s="143" t="e">
        <f t="shared" si="17"/>
        <v>#DIV/0!</v>
      </c>
      <c r="J158" s="120"/>
      <c r="K158" s="50"/>
      <c r="L158" s="143" t="e">
        <f t="shared" si="18"/>
        <v>#DIV/0!</v>
      </c>
      <c r="M158" s="120"/>
      <c r="N158" s="50"/>
      <c r="O158" s="143" t="e">
        <f t="shared" si="19"/>
        <v>#DIV/0!</v>
      </c>
    </row>
    <row r="159" spans="1:15" s="56" customFormat="1" ht="28.5" customHeight="1" hidden="1">
      <c r="A159" s="85" t="s">
        <v>109</v>
      </c>
      <c r="B159" s="185">
        <f>B160+B164+B168</f>
        <v>0</v>
      </c>
      <c r="C159" s="180"/>
      <c r="D159" s="161">
        <f>D160+D164+D168</f>
        <v>0</v>
      </c>
      <c r="E159" s="105">
        <f>E160+E164+E168</f>
        <v>0</v>
      </c>
      <c r="F159" s="150"/>
      <c r="G159" s="105">
        <f>G160+G164+G168</f>
        <v>0</v>
      </c>
      <c r="H159" s="50"/>
      <c r="I159" s="143" t="e">
        <f t="shared" si="17"/>
        <v>#DIV/0!</v>
      </c>
      <c r="J159" s="105">
        <f>J160+J164+J168</f>
        <v>0</v>
      </c>
      <c r="K159" s="50"/>
      <c r="L159" s="143" t="e">
        <f t="shared" si="18"/>
        <v>#DIV/0!</v>
      </c>
      <c r="M159" s="105">
        <f>M160+M164+M168</f>
        <v>0</v>
      </c>
      <c r="N159" s="50"/>
      <c r="O159" s="143" t="e">
        <f t="shared" si="19"/>
        <v>#DIV/0!</v>
      </c>
    </row>
    <row r="160" spans="1:15" s="3" customFormat="1" ht="26.25" customHeight="1" hidden="1">
      <c r="A160" s="83" t="s">
        <v>82</v>
      </c>
      <c r="B160" s="185">
        <f>B162+B163</f>
        <v>0</v>
      </c>
      <c r="C160" s="180"/>
      <c r="D160" s="161">
        <f>D162+D163</f>
        <v>0</v>
      </c>
      <c r="E160" s="108">
        <f>E162+E163</f>
        <v>0</v>
      </c>
      <c r="F160" s="150"/>
      <c r="G160" s="108">
        <f>G162+G163</f>
        <v>0</v>
      </c>
      <c r="H160" s="50"/>
      <c r="I160" s="143" t="e">
        <f t="shared" si="17"/>
        <v>#DIV/0!</v>
      </c>
      <c r="J160" s="108">
        <f>J162+J163</f>
        <v>0</v>
      </c>
      <c r="K160" s="50"/>
      <c r="L160" s="143" t="e">
        <f t="shared" si="18"/>
        <v>#DIV/0!</v>
      </c>
      <c r="M160" s="108">
        <f>M162+M163</f>
        <v>0</v>
      </c>
      <c r="N160" s="50"/>
      <c r="O160" s="143" t="e">
        <f t="shared" si="19"/>
        <v>#DIV/0!</v>
      </c>
    </row>
    <row r="161" spans="1:15" s="3" customFormat="1" ht="11.25" customHeight="1" hidden="1">
      <c r="A161" s="82" t="s">
        <v>11</v>
      </c>
      <c r="B161" s="185"/>
      <c r="C161" s="180"/>
      <c r="D161" s="161"/>
      <c r="E161" s="108"/>
      <c r="F161" s="150"/>
      <c r="G161" s="108"/>
      <c r="H161" s="50"/>
      <c r="I161" s="143" t="e">
        <f t="shared" si="17"/>
        <v>#DIV/0!</v>
      </c>
      <c r="J161" s="108"/>
      <c r="K161" s="50"/>
      <c r="L161" s="143" t="e">
        <f t="shared" si="18"/>
        <v>#DIV/0!</v>
      </c>
      <c r="M161" s="108"/>
      <c r="N161" s="50"/>
      <c r="O161" s="143" t="e">
        <f t="shared" si="19"/>
        <v>#DIV/0!</v>
      </c>
    </row>
    <row r="162" spans="1:15" s="8" customFormat="1" ht="16.5" customHeight="1" hidden="1">
      <c r="A162" s="82" t="s">
        <v>51</v>
      </c>
      <c r="B162" s="188"/>
      <c r="C162" s="180"/>
      <c r="D162" s="164"/>
      <c r="E162" s="103">
        <f>B162+D162</f>
        <v>0</v>
      </c>
      <c r="F162" s="150"/>
      <c r="G162" s="103"/>
      <c r="H162" s="50"/>
      <c r="I162" s="143" t="e">
        <f t="shared" si="17"/>
        <v>#DIV/0!</v>
      </c>
      <c r="J162" s="103"/>
      <c r="K162" s="50"/>
      <c r="L162" s="143" t="e">
        <f t="shared" si="18"/>
        <v>#DIV/0!</v>
      </c>
      <c r="M162" s="103"/>
      <c r="N162" s="50"/>
      <c r="O162" s="143" t="e">
        <f t="shared" si="19"/>
        <v>#DIV/0!</v>
      </c>
    </row>
    <row r="163" spans="1:15" s="8" customFormat="1" ht="15.75" customHeight="1" hidden="1">
      <c r="A163" s="82" t="s">
        <v>53</v>
      </c>
      <c r="B163" s="188"/>
      <c r="C163" s="180"/>
      <c r="D163" s="164"/>
      <c r="E163" s="103">
        <f>B163+D163</f>
        <v>0</v>
      </c>
      <c r="F163" s="150"/>
      <c r="G163" s="103"/>
      <c r="H163" s="50"/>
      <c r="I163" s="143" t="e">
        <f t="shared" si="17"/>
        <v>#DIV/0!</v>
      </c>
      <c r="J163" s="103"/>
      <c r="K163" s="50"/>
      <c r="L163" s="143" t="e">
        <f t="shared" si="18"/>
        <v>#DIV/0!</v>
      </c>
      <c r="M163" s="103"/>
      <c r="N163" s="50"/>
      <c r="O163" s="143" t="e">
        <f t="shared" si="19"/>
        <v>#DIV/0!</v>
      </c>
    </row>
    <row r="164" spans="1:15" s="3" customFormat="1" ht="15.75" customHeight="1" hidden="1">
      <c r="A164" s="83" t="s">
        <v>32</v>
      </c>
      <c r="B164" s="185">
        <f>B166+B167</f>
        <v>0</v>
      </c>
      <c r="C164" s="180"/>
      <c r="D164" s="161">
        <f>D166+D167</f>
        <v>0</v>
      </c>
      <c r="E164" s="108">
        <f>E166+E167</f>
        <v>0</v>
      </c>
      <c r="F164" s="150"/>
      <c r="G164" s="108">
        <f>G166+G167</f>
        <v>0</v>
      </c>
      <c r="H164" s="50"/>
      <c r="I164" s="143" t="e">
        <f t="shared" si="17"/>
        <v>#DIV/0!</v>
      </c>
      <c r="J164" s="108">
        <f>J166+J167</f>
        <v>0</v>
      </c>
      <c r="K164" s="50"/>
      <c r="L164" s="143" t="e">
        <f t="shared" si="18"/>
        <v>#DIV/0!</v>
      </c>
      <c r="M164" s="108">
        <f>M166+M167</f>
        <v>0</v>
      </c>
      <c r="N164" s="50"/>
      <c r="O164" s="143" t="e">
        <f t="shared" si="19"/>
        <v>#DIV/0!</v>
      </c>
    </row>
    <row r="165" spans="1:15" s="3" customFormat="1" ht="11.25" customHeight="1" hidden="1">
      <c r="A165" s="82" t="s">
        <v>11</v>
      </c>
      <c r="B165" s="185"/>
      <c r="C165" s="180"/>
      <c r="D165" s="161"/>
      <c r="E165" s="108"/>
      <c r="F165" s="150"/>
      <c r="G165" s="108"/>
      <c r="H165" s="50"/>
      <c r="I165" s="143" t="e">
        <f t="shared" si="17"/>
        <v>#DIV/0!</v>
      </c>
      <c r="J165" s="108"/>
      <c r="K165" s="50"/>
      <c r="L165" s="143" t="e">
        <f t="shared" si="18"/>
        <v>#DIV/0!</v>
      </c>
      <c r="M165" s="108"/>
      <c r="N165" s="50"/>
      <c r="O165" s="143" t="e">
        <f t="shared" si="19"/>
        <v>#DIV/0!</v>
      </c>
    </row>
    <row r="166" spans="1:15" s="8" customFormat="1" ht="16.5" customHeight="1" hidden="1">
      <c r="A166" s="82" t="s">
        <v>51</v>
      </c>
      <c r="B166" s="188"/>
      <c r="C166" s="180"/>
      <c r="D166" s="164"/>
      <c r="E166" s="103">
        <f>B166+D166</f>
        <v>0</v>
      </c>
      <c r="F166" s="150"/>
      <c r="G166" s="103"/>
      <c r="H166" s="50"/>
      <c r="I166" s="143" t="e">
        <f t="shared" si="17"/>
        <v>#DIV/0!</v>
      </c>
      <c r="J166" s="103"/>
      <c r="K166" s="50"/>
      <c r="L166" s="143" t="e">
        <f t="shared" si="18"/>
        <v>#DIV/0!</v>
      </c>
      <c r="M166" s="103"/>
      <c r="N166" s="50"/>
      <c r="O166" s="143" t="e">
        <f t="shared" si="19"/>
        <v>#DIV/0!</v>
      </c>
    </row>
    <row r="167" spans="1:15" s="8" customFormat="1" ht="15.75" customHeight="1" hidden="1">
      <c r="A167" s="82" t="s">
        <v>53</v>
      </c>
      <c r="B167" s="188"/>
      <c r="C167" s="180"/>
      <c r="D167" s="164"/>
      <c r="E167" s="103">
        <f>B167+D167</f>
        <v>0</v>
      </c>
      <c r="F167" s="150"/>
      <c r="G167" s="103"/>
      <c r="H167" s="50"/>
      <c r="I167" s="143" t="e">
        <f t="shared" si="17"/>
        <v>#DIV/0!</v>
      </c>
      <c r="J167" s="103"/>
      <c r="K167" s="50"/>
      <c r="L167" s="143" t="e">
        <f t="shared" si="18"/>
        <v>#DIV/0!</v>
      </c>
      <c r="M167" s="103"/>
      <c r="N167" s="50"/>
      <c r="O167" s="143" t="e">
        <f t="shared" si="19"/>
        <v>#DIV/0!</v>
      </c>
    </row>
    <row r="168" spans="1:15" s="3" customFormat="1" ht="36.75" customHeight="1" hidden="1">
      <c r="A168" s="83" t="s">
        <v>116</v>
      </c>
      <c r="B168" s="185">
        <f>B170+B171</f>
        <v>0</v>
      </c>
      <c r="C168" s="180"/>
      <c r="D168" s="161">
        <f>D170+D171</f>
        <v>0</v>
      </c>
      <c r="E168" s="108">
        <f>E170+E171</f>
        <v>0</v>
      </c>
      <c r="F168" s="150"/>
      <c r="G168" s="108">
        <f>G170+G171</f>
        <v>0</v>
      </c>
      <c r="H168" s="50"/>
      <c r="I168" s="143" t="e">
        <f t="shared" si="17"/>
        <v>#DIV/0!</v>
      </c>
      <c r="J168" s="108">
        <f>J170+J171</f>
        <v>0</v>
      </c>
      <c r="K168" s="50"/>
      <c r="L168" s="143" t="e">
        <f t="shared" si="18"/>
        <v>#DIV/0!</v>
      </c>
      <c r="M168" s="108">
        <f>M170+M171</f>
        <v>0</v>
      </c>
      <c r="N168" s="50"/>
      <c r="O168" s="143" t="e">
        <f t="shared" si="19"/>
        <v>#DIV/0!</v>
      </c>
    </row>
    <row r="169" spans="1:15" s="3" customFormat="1" ht="11.25" customHeight="1" hidden="1">
      <c r="A169" s="82" t="s">
        <v>11</v>
      </c>
      <c r="B169" s="185"/>
      <c r="C169" s="180"/>
      <c r="D169" s="161"/>
      <c r="E169" s="108"/>
      <c r="F169" s="150"/>
      <c r="G169" s="108"/>
      <c r="H169" s="50"/>
      <c r="I169" s="143" t="e">
        <f t="shared" si="17"/>
        <v>#DIV/0!</v>
      </c>
      <c r="J169" s="108"/>
      <c r="K169" s="50"/>
      <c r="L169" s="143" t="e">
        <f t="shared" si="18"/>
        <v>#DIV/0!</v>
      </c>
      <c r="M169" s="108"/>
      <c r="N169" s="50"/>
      <c r="O169" s="143" t="e">
        <f t="shared" si="19"/>
        <v>#DIV/0!</v>
      </c>
    </row>
    <row r="170" spans="1:15" s="8" customFormat="1" ht="16.5" customHeight="1" hidden="1">
      <c r="A170" s="82" t="s">
        <v>51</v>
      </c>
      <c r="B170" s="188"/>
      <c r="C170" s="180"/>
      <c r="D170" s="164"/>
      <c r="E170" s="103">
        <f>B170+D170</f>
        <v>0</v>
      </c>
      <c r="F170" s="150"/>
      <c r="G170" s="103"/>
      <c r="H170" s="50"/>
      <c r="I170" s="143" t="e">
        <f t="shared" si="17"/>
        <v>#DIV/0!</v>
      </c>
      <c r="J170" s="103"/>
      <c r="K170" s="50"/>
      <c r="L170" s="143" t="e">
        <f t="shared" si="18"/>
        <v>#DIV/0!</v>
      </c>
      <c r="M170" s="103"/>
      <c r="N170" s="50"/>
      <c r="O170" s="143" t="e">
        <f t="shared" si="19"/>
        <v>#DIV/0!</v>
      </c>
    </row>
    <row r="171" spans="1:15" s="8" customFormat="1" ht="15.75" customHeight="1" hidden="1">
      <c r="A171" s="82" t="s">
        <v>53</v>
      </c>
      <c r="B171" s="188"/>
      <c r="C171" s="180"/>
      <c r="D171" s="164"/>
      <c r="E171" s="103">
        <f>B171+D171</f>
        <v>0</v>
      </c>
      <c r="F171" s="150"/>
      <c r="G171" s="103"/>
      <c r="H171" s="50"/>
      <c r="I171" s="143" t="e">
        <f t="shared" si="17"/>
        <v>#DIV/0!</v>
      </c>
      <c r="J171" s="103"/>
      <c r="K171" s="50"/>
      <c r="L171" s="143" t="e">
        <f t="shared" si="18"/>
        <v>#DIV/0!</v>
      </c>
      <c r="M171" s="103"/>
      <c r="N171" s="50"/>
      <c r="O171" s="143" t="e">
        <f t="shared" si="19"/>
        <v>#DIV/0!</v>
      </c>
    </row>
    <row r="172" spans="1:15" s="7" customFormat="1" ht="18.75" customHeight="1">
      <c r="A172" s="86" t="s">
        <v>13</v>
      </c>
      <c r="B172" s="189">
        <f>B174+B177</f>
        <v>93.5</v>
      </c>
      <c r="C172" s="177">
        <f>B172/$B$62*100</f>
        <v>1.1890530813642952</v>
      </c>
      <c r="D172" s="166">
        <f>D174+D177</f>
        <v>0</v>
      </c>
      <c r="E172" s="114">
        <f>E174+E177</f>
        <v>0</v>
      </c>
      <c r="F172" s="149">
        <f>E172/$E$62*100</f>
        <v>0</v>
      </c>
      <c r="G172" s="114">
        <f>G174+G177</f>
        <v>109.8</v>
      </c>
      <c r="H172" s="55">
        <f>G172/$G$62*100</f>
        <v>2.056179775280899</v>
      </c>
      <c r="I172" s="143">
        <f t="shared" si="17"/>
        <v>117.4</v>
      </c>
      <c r="J172" s="114">
        <f>J174+J177</f>
        <v>0</v>
      </c>
      <c r="K172" s="55" t="e">
        <f>J172/$J$62*100</f>
        <v>#DIV/0!</v>
      </c>
      <c r="L172" s="143">
        <f t="shared" si="18"/>
        <v>0</v>
      </c>
      <c r="M172" s="114">
        <f>M174+M177</f>
        <v>0</v>
      </c>
      <c r="N172" s="55" t="e">
        <f>M172/$M$62*100</f>
        <v>#DIV/0!</v>
      </c>
      <c r="O172" s="143" t="e">
        <f t="shared" si="19"/>
        <v>#DIV/0!</v>
      </c>
    </row>
    <row r="173" spans="1:15" s="3" customFormat="1" ht="11.25" customHeight="1">
      <c r="A173" s="81" t="s">
        <v>11</v>
      </c>
      <c r="B173" s="185"/>
      <c r="C173" s="180"/>
      <c r="D173" s="166"/>
      <c r="E173" s="40"/>
      <c r="F173" s="150"/>
      <c r="G173" s="40"/>
      <c r="H173" s="50"/>
      <c r="I173" s="143"/>
      <c r="J173" s="40"/>
      <c r="K173" s="50"/>
      <c r="L173" s="143" t="e">
        <f t="shared" si="18"/>
        <v>#DIV/0!</v>
      </c>
      <c r="M173" s="40"/>
      <c r="N173" s="50"/>
      <c r="O173" s="143" t="e">
        <f t="shared" si="19"/>
        <v>#DIV/0!</v>
      </c>
    </row>
    <row r="174" spans="1:15" s="3" customFormat="1" ht="32.25" customHeight="1">
      <c r="A174" s="80" t="s">
        <v>105</v>
      </c>
      <c r="B174" s="186">
        <f>B176</f>
        <v>93.5</v>
      </c>
      <c r="C174" s="180"/>
      <c r="D174" s="161">
        <f>D176</f>
        <v>0</v>
      </c>
      <c r="E174" s="63">
        <f>E176</f>
        <v>0</v>
      </c>
      <c r="F174" s="150"/>
      <c r="G174" s="117">
        <f>G176</f>
        <v>109.8</v>
      </c>
      <c r="H174" s="50"/>
      <c r="I174" s="143">
        <f t="shared" si="17"/>
        <v>117.4</v>
      </c>
      <c r="J174" s="63">
        <f>J176</f>
        <v>0</v>
      </c>
      <c r="K174" s="50"/>
      <c r="L174" s="143">
        <f t="shared" si="18"/>
        <v>0</v>
      </c>
      <c r="M174" s="63">
        <f>M176</f>
        <v>0</v>
      </c>
      <c r="N174" s="50"/>
      <c r="O174" s="143" t="e">
        <f t="shared" si="19"/>
        <v>#DIV/0!</v>
      </c>
    </row>
    <row r="175" spans="1:15" s="3" customFormat="1" ht="17.25" customHeight="1">
      <c r="A175" s="82" t="s">
        <v>26</v>
      </c>
      <c r="B175" s="186"/>
      <c r="C175" s="180"/>
      <c r="D175" s="166"/>
      <c r="E175" s="40"/>
      <c r="F175" s="150"/>
      <c r="G175" s="210"/>
      <c r="H175" s="50"/>
      <c r="I175" s="143"/>
      <c r="J175" s="40"/>
      <c r="K175" s="50"/>
      <c r="L175" s="143" t="e">
        <f t="shared" si="18"/>
        <v>#DIV/0!</v>
      </c>
      <c r="M175" s="40"/>
      <c r="N175" s="50"/>
      <c r="O175" s="143" t="e">
        <f t="shared" si="19"/>
        <v>#DIV/0!</v>
      </c>
    </row>
    <row r="176" spans="1:15" s="3" customFormat="1" ht="19.5" customHeight="1">
      <c r="A176" s="83" t="s">
        <v>117</v>
      </c>
      <c r="B176" s="186">
        <v>93.5</v>
      </c>
      <c r="C176" s="180"/>
      <c r="D176" s="165"/>
      <c r="E176" s="42"/>
      <c r="F176" s="150"/>
      <c r="G176" s="211">
        <v>109.8</v>
      </c>
      <c r="H176" s="50"/>
      <c r="I176" s="143">
        <f t="shared" si="17"/>
        <v>117.4</v>
      </c>
      <c r="J176" s="42"/>
      <c r="K176" s="50"/>
      <c r="L176" s="143">
        <f t="shared" si="18"/>
        <v>0</v>
      </c>
      <c r="M176" s="42"/>
      <c r="N176" s="50"/>
      <c r="O176" s="143" t="e">
        <f t="shared" si="19"/>
        <v>#DIV/0!</v>
      </c>
    </row>
    <row r="177" spans="1:16" s="3" customFormat="1" ht="49.5" customHeight="1">
      <c r="A177" s="80" t="s">
        <v>25</v>
      </c>
      <c r="B177" s="189">
        <f>B179</f>
        <v>0</v>
      </c>
      <c r="C177" s="180"/>
      <c r="D177" s="166">
        <f>D179</f>
        <v>0</v>
      </c>
      <c r="E177" s="40">
        <f>E179</f>
        <v>0</v>
      </c>
      <c r="F177" s="150"/>
      <c r="G177" s="121">
        <f>G179</f>
        <v>0</v>
      </c>
      <c r="H177" s="50"/>
      <c r="I177" s="143"/>
      <c r="J177" s="121">
        <f>J179</f>
        <v>0</v>
      </c>
      <c r="K177" s="50"/>
      <c r="L177" s="143" t="e">
        <f t="shared" si="18"/>
        <v>#DIV/0!</v>
      </c>
      <c r="M177" s="121">
        <f>M179</f>
        <v>0</v>
      </c>
      <c r="N177" s="50"/>
      <c r="O177" s="143" t="e">
        <f t="shared" si="19"/>
        <v>#DIV/0!</v>
      </c>
      <c r="P177" s="4"/>
    </row>
    <row r="178" spans="1:15" s="3" customFormat="1" ht="15.75" customHeight="1">
      <c r="A178" s="82" t="s">
        <v>26</v>
      </c>
      <c r="B178" s="185"/>
      <c r="C178" s="180"/>
      <c r="D178" s="166"/>
      <c r="E178" s="40"/>
      <c r="F178" s="150"/>
      <c r="G178" s="40"/>
      <c r="H178" s="50"/>
      <c r="I178" s="143"/>
      <c r="J178" s="40"/>
      <c r="K178" s="50"/>
      <c r="L178" s="143" t="e">
        <f t="shared" si="18"/>
        <v>#DIV/0!</v>
      </c>
      <c r="M178" s="40"/>
      <c r="N178" s="50"/>
      <c r="O178" s="143" t="e">
        <f t="shared" si="19"/>
        <v>#DIV/0!</v>
      </c>
    </row>
    <row r="179" spans="1:15" s="3" customFormat="1" ht="17.25" customHeight="1">
      <c r="A179" s="83" t="s">
        <v>117</v>
      </c>
      <c r="B179" s="185"/>
      <c r="C179" s="180"/>
      <c r="D179" s="165"/>
      <c r="E179" s="42">
        <f>B179+D179</f>
        <v>0</v>
      </c>
      <c r="F179" s="150"/>
      <c r="G179" s="122"/>
      <c r="H179" s="50"/>
      <c r="I179" s="143"/>
      <c r="J179" s="122"/>
      <c r="K179" s="50"/>
      <c r="L179" s="143" t="e">
        <f t="shared" si="18"/>
        <v>#DIV/0!</v>
      </c>
      <c r="M179" s="122"/>
      <c r="N179" s="50"/>
      <c r="O179" s="143" t="e">
        <f t="shared" si="19"/>
        <v>#DIV/0!</v>
      </c>
    </row>
    <row r="180" spans="1:15" s="7" customFormat="1" ht="30.75" customHeight="1">
      <c r="A180" s="87" t="s">
        <v>5</v>
      </c>
      <c r="B180" s="190">
        <f>B182+B185</f>
        <v>0</v>
      </c>
      <c r="C180" s="177">
        <f>B180/$B$62*100</f>
        <v>0</v>
      </c>
      <c r="D180" s="167">
        <f>D182+D185</f>
        <v>0</v>
      </c>
      <c r="E180" s="70">
        <f>E182+E185</f>
        <v>0</v>
      </c>
      <c r="F180" s="149">
        <f>E180/$E$62*100</f>
        <v>0</v>
      </c>
      <c r="G180" s="70">
        <f>G182+G185</f>
        <v>0</v>
      </c>
      <c r="H180" s="55">
        <f>G180/$G$62*100</f>
        <v>0</v>
      </c>
      <c r="I180" s="143"/>
      <c r="J180" s="70">
        <f>J182+J185</f>
        <v>0</v>
      </c>
      <c r="K180" s="55" t="e">
        <f>J180/$J$62*100</f>
        <v>#DIV/0!</v>
      </c>
      <c r="L180" s="143" t="e">
        <f t="shared" si="18"/>
        <v>#DIV/0!</v>
      </c>
      <c r="M180" s="70">
        <f>M182+M185</f>
        <v>0</v>
      </c>
      <c r="N180" s="55" t="e">
        <f>M180/$M$62*100</f>
        <v>#DIV/0!</v>
      </c>
      <c r="O180" s="143" t="e">
        <f t="shared" si="19"/>
        <v>#DIV/0!</v>
      </c>
    </row>
    <row r="181" spans="1:15" s="3" customFormat="1" ht="15.75" customHeight="1">
      <c r="A181" s="81" t="s">
        <v>11</v>
      </c>
      <c r="B181" s="185"/>
      <c r="C181" s="180"/>
      <c r="D181" s="168"/>
      <c r="E181" s="71"/>
      <c r="F181" s="150"/>
      <c r="G181" s="71"/>
      <c r="H181" s="50"/>
      <c r="I181" s="143"/>
      <c r="J181" s="71"/>
      <c r="K181" s="50"/>
      <c r="L181" s="143" t="e">
        <f t="shared" si="18"/>
        <v>#DIV/0!</v>
      </c>
      <c r="M181" s="71"/>
      <c r="N181" s="50"/>
      <c r="O181" s="143" t="e">
        <f t="shared" si="19"/>
        <v>#DIV/0!</v>
      </c>
    </row>
    <row r="182" spans="1:15" s="56" customFormat="1" ht="30.75" customHeight="1" hidden="1">
      <c r="A182" s="80" t="s">
        <v>105</v>
      </c>
      <c r="B182" s="190">
        <f>B184</f>
        <v>0</v>
      </c>
      <c r="C182" s="180"/>
      <c r="D182" s="167">
        <f>D184</f>
        <v>0</v>
      </c>
      <c r="E182" s="72">
        <f>E184</f>
        <v>0</v>
      </c>
      <c r="F182" s="150"/>
      <c r="G182" s="72">
        <f>G184</f>
        <v>0</v>
      </c>
      <c r="H182" s="50"/>
      <c r="I182" s="143" t="e">
        <f t="shared" si="17"/>
        <v>#DIV/0!</v>
      </c>
      <c r="J182" s="72">
        <f>J184</f>
        <v>0</v>
      </c>
      <c r="K182" s="50"/>
      <c r="L182" s="143" t="e">
        <f t="shared" si="18"/>
        <v>#DIV/0!</v>
      </c>
      <c r="M182" s="72">
        <f>M184</f>
        <v>0</v>
      </c>
      <c r="N182" s="50"/>
      <c r="O182" s="143" t="e">
        <f t="shared" si="19"/>
        <v>#DIV/0!</v>
      </c>
    </row>
    <row r="183" spans="1:15" s="3" customFormat="1" ht="15.75" customHeight="1" hidden="1">
      <c r="A183" s="82" t="s">
        <v>26</v>
      </c>
      <c r="B183" s="185"/>
      <c r="C183" s="180"/>
      <c r="D183" s="168"/>
      <c r="E183" s="71"/>
      <c r="F183" s="150"/>
      <c r="G183" s="71"/>
      <c r="H183" s="50"/>
      <c r="I183" s="143" t="e">
        <f t="shared" si="17"/>
        <v>#DIV/0!</v>
      </c>
      <c r="J183" s="71"/>
      <c r="K183" s="50"/>
      <c r="L183" s="143" t="e">
        <f t="shared" si="18"/>
        <v>#DIV/0!</v>
      </c>
      <c r="M183" s="71"/>
      <c r="N183" s="50"/>
      <c r="O183" s="143" t="e">
        <f t="shared" si="19"/>
        <v>#DIV/0!</v>
      </c>
    </row>
    <row r="184" spans="1:15" s="3" customFormat="1" ht="16.5" customHeight="1" hidden="1">
      <c r="A184" s="83" t="s">
        <v>33</v>
      </c>
      <c r="B184" s="185"/>
      <c r="C184" s="180"/>
      <c r="D184" s="168"/>
      <c r="E184" s="71"/>
      <c r="F184" s="150"/>
      <c r="G184" s="71"/>
      <c r="H184" s="50"/>
      <c r="I184" s="143" t="e">
        <f t="shared" si="17"/>
        <v>#DIV/0!</v>
      </c>
      <c r="J184" s="71"/>
      <c r="K184" s="50"/>
      <c r="L184" s="143" t="e">
        <f t="shared" si="18"/>
        <v>#DIV/0!</v>
      </c>
      <c r="M184" s="71"/>
      <c r="N184" s="50"/>
      <c r="O184" s="143" t="e">
        <f t="shared" si="19"/>
        <v>#DIV/0!</v>
      </c>
    </row>
    <row r="185" spans="1:15" s="56" customFormat="1" ht="31.5" customHeight="1">
      <c r="A185" s="84" t="s">
        <v>25</v>
      </c>
      <c r="B185" s="190">
        <f>B187</f>
        <v>0</v>
      </c>
      <c r="C185" s="180"/>
      <c r="D185" s="167">
        <f>D187</f>
        <v>0</v>
      </c>
      <c r="E185" s="72">
        <f>E187</f>
        <v>0</v>
      </c>
      <c r="F185" s="150"/>
      <c r="G185" s="72">
        <f>G187</f>
        <v>0</v>
      </c>
      <c r="H185" s="50"/>
      <c r="I185" s="143"/>
      <c r="J185" s="72">
        <f>J187</f>
        <v>0</v>
      </c>
      <c r="K185" s="50"/>
      <c r="L185" s="143" t="e">
        <f t="shared" si="18"/>
        <v>#DIV/0!</v>
      </c>
      <c r="M185" s="72">
        <f>M187</f>
        <v>0</v>
      </c>
      <c r="N185" s="50"/>
      <c r="O185" s="143" t="e">
        <f t="shared" si="19"/>
        <v>#DIV/0!</v>
      </c>
    </row>
    <row r="186" spans="1:15" s="3" customFormat="1" ht="15.75" customHeight="1">
      <c r="A186" s="82" t="s">
        <v>26</v>
      </c>
      <c r="B186" s="185"/>
      <c r="C186" s="180"/>
      <c r="D186" s="168"/>
      <c r="E186" s="71"/>
      <c r="F186" s="150"/>
      <c r="G186" s="71"/>
      <c r="H186" s="50"/>
      <c r="I186" s="143"/>
      <c r="J186" s="71"/>
      <c r="K186" s="50"/>
      <c r="L186" s="143" t="e">
        <f t="shared" si="18"/>
        <v>#DIV/0!</v>
      </c>
      <c r="M186" s="71"/>
      <c r="N186" s="50"/>
      <c r="O186" s="143" t="e">
        <f t="shared" si="19"/>
        <v>#DIV/0!</v>
      </c>
    </row>
    <row r="187" spans="1:15" s="3" customFormat="1" ht="13.5" customHeight="1">
      <c r="A187" s="83" t="s">
        <v>118</v>
      </c>
      <c r="B187" s="185">
        <f>B189+B191+B192+B193</f>
        <v>0</v>
      </c>
      <c r="C187" s="180"/>
      <c r="D187" s="161">
        <f>D189+D191+D192+D193</f>
        <v>0</v>
      </c>
      <c r="E187" s="63">
        <f>E189+E191+E192+E193</f>
        <v>0</v>
      </c>
      <c r="F187" s="150"/>
      <c r="G187" s="63">
        <f>G189+G191+G192+G193</f>
        <v>0</v>
      </c>
      <c r="H187" s="50"/>
      <c r="I187" s="143"/>
      <c r="J187" s="63">
        <f>J189+J191+J192+J193</f>
        <v>0</v>
      </c>
      <c r="K187" s="50"/>
      <c r="L187" s="143" t="e">
        <f aca="true" t="shared" si="21" ref="L187:L260">ROUND(J187/G187*100,1)</f>
        <v>#DIV/0!</v>
      </c>
      <c r="M187" s="63">
        <f>M189+M191+M192+M193</f>
        <v>0</v>
      </c>
      <c r="N187" s="50"/>
      <c r="O187" s="143" t="e">
        <f aca="true" t="shared" si="22" ref="O187:O260">ROUND(M187/J187*100,1)</f>
        <v>#DIV/0!</v>
      </c>
    </row>
    <row r="188" spans="1:15" s="3" customFormat="1" ht="11.25" customHeight="1">
      <c r="A188" s="82" t="s">
        <v>11</v>
      </c>
      <c r="B188" s="185"/>
      <c r="C188" s="180"/>
      <c r="D188" s="161"/>
      <c r="E188" s="63"/>
      <c r="F188" s="150"/>
      <c r="G188" s="63"/>
      <c r="H188" s="50"/>
      <c r="I188" s="143"/>
      <c r="J188" s="63"/>
      <c r="K188" s="50"/>
      <c r="L188" s="143" t="e">
        <f t="shared" si="21"/>
        <v>#DIV/0!</v>
      </c>
      <c r="M188" s="63"/>
      <c r="N188" s="50"/>
      <c r="O188" s="143" t="e">
        <f t="shared" si="22"/>
        <v>#DIV/0!</v>
      </c>
    </row>
    <row r="189" spans="1:15" s="8" customFormat="1" ht="16.5" customHeight="1">
      <c r="A189" s="82" t="s">
        <v>51</v>
      </c>
      <c r="B189" s="188"/>
      <c r="C189" s="180"/>
      <c r="D189" s="164"/>
      <c r="E189" s="43"/>
      <c r="F189" s="150"/>
      <c r="G189" s="43"/>
      <c r="H189" s="50"/>
      <c r="I189" s="143"/>
      <c r="J189" s="43"/>
      <c r="K189" s="50"/>
      <c r="L189" s="143" t="e">
        <f t="shared" si="21"/>
        <v>#DIV/0!</v>
      </c>
      <c r="M189" s="43"/>
      <c r="N189" s="50"/>
      <c r="O189" s="143" t="e">
        <f t="shared" si="22"/>
        <v>#DIV/0!</v>
      </c>
    </row>
    <row r="190" spans="1:15" s="33" customFormat="1" ht="12.75" customHeight="1">
      <c r="A190" s="83" t="s">
        <v>147</v>
      </c>
      <c r="B190" s="185"/>
      <c r="C190" s="180"/>
      <c r="D190" s="161"/>
      <c r="E190" s="63"/>
      <c r="F190" s="150"/>
      <c r="G190" s="63"/>
      <c r="H190" s="50"/>
      <c r="I190" s="143"/>
      <c r="J190" s="63"/>
      <c r="K190" s="50"/>
      <c r="L190" s="143" t="e">
        <f t="shared" si="21"/>
        <v>#DIV/0!</v>
      </c>
      <c r="M190" s="63"/>
      <c r="N190" s="50"/>
      <c r="O190" s="143" t="e">
        <f t="shared" si="22"/>
        <v>#DIV/0!</v>
      </c>
    </row>
    <row r="191" spans="1:15" s="8" customFormat="1" ht="16.5" customHeight="1">
      <c r="A191" s="82" t="s">
        <v>52</v>
      </c>
      <c r="B191" s="188"/>
      <c r="C191" s="180"/>
      <c r="D191" s="164"/>
      <c r="E191" s="43"/>
      <c r="F191" s="150"/>
      <c r="G191" s="43"/>
      <c r="H191" s="50"/>
      <c r="I191" s="143"/>
      <c r="J191" s="43"/>
      <c r="K191" s="50"/>
      <c r="L191" s="143" t="e">
        <f t="shared" si="21"/>
        <v>#DIV/0!</v>
      </c>
      <c r="M191" s="43"/>
      <c r="N191" s="50"/>
      <c r="O191" s="143" t="e">
        <f t="shared" si="22"/>
        <v>#DIV/0!</v>
      </c>
    </row>
    <row r="192" spans="1:15" s="8" customFormat="1" ht="15.75" customHeight="1">
      <c r="A192" s="82" t="s">
        <v>53</v>
      </c>
      <c r="B192" s="188"/>
      <c r="C192" s="180"/>
      <c r="D192" s="164"/>
      <c r="E192" s="43"/>
      <c r="F192" s="150"/>
      <c r="G192" s="43"/>
      <c r="H192" s="50"/>
      <c r="I192" s="143"/>
      <c r="J192" s="43"/>
      <c r="K192" s="50"/>
      <c r="L192" s="143" t="e">
        <f t="shared" si="21"/>
        <v>#DIV/0!</v>
      </c>
      <c r="M192" s="43"/>
      <c r="N192" s="50"/>
      <c r="O192" s="143" t="e">
        <f t="shared" si="22"/>
        <v>#DIV/0!</v>
      </c>
    </row>
    <row r="193" spans="1:15" s="8" customFormat="1" ht="16.5" customHeight="1">
      <c r="A193" s="82" t="s">
        <v>58</v>
      </c>
      <c r="B193" s="188">
        <f>B195+B196</f>
        <v>0</v>
      </c>
      <c r="C193" s="180"/>
      <c r="D193" s="164">
        <f>D195+D196</f>
        <v>0</v>
      </c>
      <c r="E193" s="43">
        <f>E195+E196</f>
        <v>0</v>
      </c>
      <c r="F193" s="150"/>
      <c r="G193" s="43">
        <f>G195+G196</f>
        <v>0</v>
      </c>
      <c r="H193" s="50"/>
      <c r="I193" s="143"/>
      <c r="J193" s="43">
        <f>J195+J196</f>
        <v>0</v>
      </c>
      <c r="K193" s="50"/>
      <c r="L193" s="143" t="e">
        <f t="shared" si="21"/>
        <v>#DIV/0!</v>
      </c>
      <c r="M193" s="43">
        <f>M195+M196</f>
        <v>0</v>
      </c>
      <c r="N193" s="50"/>
      <c r="O193" s="143" t="e">
        <f t="shared" si="22"/>
        <v>#DIV/0!</v>
      </c>
    </row>
    <row r="194" spans="1:15" s="3" customFormat="1" ht="11.25" customHeight="1">
      <c r="A194" s="82" t="s">
        <v>11</v>
      </c>
      <c r="B194" s="185"/>
      <c r="C194" s="180"/>
      <c r="D194" s="161"/>
      <c r="E194" s="63"/>
      <c r="F194" s="150"/>
      <c r="G194" s="63"/>
      <c r="H194" s="50"/>
      <c r="I194" s="143"/>
      <c r="J194" s="63"/>
      <c r="K194" s="50"/>
      <c r="L194" s="143" t="e">
        <f t="shared" si="21"/>
        <v>#DIV/0!</v>
      </c>
      <c r="M194" s="63"/>
      <c r="N194" s="50"/>
      <c r="O194" s="143" t="e">
        <f t="shared" si="22"/>
        <v>#DIV/0!</v>
      </c>
    </row>
    <row r="195" spans="1:15" s="8" customFormat="1" ht="16.5" customHeight="1">
      <c r="A195" s="82" t="s">
        <v>56</v>
      </c>
      <c r="B195" s="188"/>
      <c r="C195" s="180"/>
      <c r="D195" s="164"/>
      <c r="E195" s="43"/>
      <c r="F195" s="150"/>
      <c r="G195" s="43"/>
      <c r="H195" s="50"/>
      <c r="I195" s="143"/>
      <c r="J195" s="43"/>
      <c r="K195" s="50"/>
      <c r="L195" s="143" t="e">
        <f t="shared" si="21"/>
        <v>#DIV/0!</v>
      </c>
      <c r="M195" s="43"/>
      <c r="N195" s="50"/>
      <c r="O195" s="143" t="e">
        <f t="shared" si="22"/>
        <v>#DIV/0!</v>
      </c>
    </row>
    <row r="196" spans="1:15" s="8" customFormat="1" ht="16.5" customHeight="1">
      <c r="A196" s="82" t="s">
        <v>57</v>
      </c>
      <c r="B196" s="188"/>
      <c r="C196" s="180"/>
      <c r="D196" s="164"/>
      <c r="E196" s="43"/>
      <c r="F196" s="150"/>
      <c r="G196" s="43"/>
      <c r="H196" s="50"/>
      <c r="I196" s="143"/>
      <c r="J196" s="43"/>
      <c r="K196" s="50"/>
      <c r="L196" s="143" t="e">
        <f t="shared" si="21"/>
        <v>#DIV/0!</v>
      </c>
      <c r="M196" s="43"/>
      <c r="N196" s="50"/>
      <c r="O196" s="143" t="e">
        <f t="shared" si="22"/>
        <v>#DIV/0!</v>
      </c>
    </row>
    <row r="197" spans="1:15" s="7" customFormat="1" ht="15.75">
      <c r="A197" s="87" t="s">
        <v>6</v>
      </c>
      <c r="B197" s="191">
        <f>B199+B205</f>
        <v>603.3</v>
      </c>
      <c r="C197" s="177">
        <f>B197/$B$62*100</f>
        <v>7.672253732482131</v>
      </c>
      <c r="D197" s="168">
        <f>D199+D205</f>
        <v>0</v>
      </c>
      <c r="E197" s="73">
        <f>E199+E205</f>
        <v>542.7</v>
      </c>
      <c r="F197" s="149">
        <f>E197/$E$62*100</f>
        <v>12.034326769558277</v>
      </c>
      <c r="G197" s="123">
        <f>G199+G205</f>
        <v>953.5999999999999</v>
      </c>
      <c r="H197" s="223">
        <f>G197/$G$62*100</f>
        <v>17.85767790262172</v>
      </c>
      <c r="I197" s="143">
        <f>ROUND(G197/B197*100,1)</f>
        <v>158.1</v>
      </c>
      <c r="J197" s="123">
        <f>J199+J205</f>
        <v>0</v>
      </c>
      <c r="K197" s="55" t="e">
        <f>J197/$J$62*100</f>
        <v>#DIV/0!</v>
      </c>
      <c r="L197" s="143">
        <f t="shared" si="21"/>
        <v>0</v>
      </c>
      <c r="M197" s="123">
        <f>M199+M205</f>
        <v>0</v>
      </c>
      <c r="N197" s="55" t="e">
        <f>M197/$M$62*100</f>
        <v>#DIV/0!</v>
      </c>
      <c r="O197" s="143" t="e">
        <f t="shared" si="22"/>
        <v>#DIV/0!</v>
      </c>
    </row>
    <row r="198" spans="1:15" s="3" customFormat="1" ht="12.75" customHeight="1">
      <c r="A198" s="81" t="s">
        <v>11</v>
      </c>
      <c r="B198" s="185"/>
      <c r="C198" s="180"/>
      <c r="D198" s="168"/>
      <c r="E198" s="71"/>
      <c r="F198" s="150"/>
      <c r="G198" s="71"/>
      <c r="H198" s="50"/>
      <c r="I198" s="143"/>
      <c r="J198" s="71"/>
      <c r="K198" s="50"/>
      <c r="L198" s="143" t="e">
        <f t="shared" si="21"/>
        <v>#DIV/0!</v>
      </c>
      <c r="M198" s="71"/>
      <c r="N198" s="50"/>
      <c r="O198" s="143" t="e">
        <f t="shared" si="22"/>
        <v>#DIV/0!</v>
      </c>
    </row>
    <row r="199" spans="1:15" s="56" customFormat="1" ht="36" customHeight="1" hidden="1">
      <c r="A199" s="80" t="s">
        <v>105</v>
      </c>
      <c r="B199" s="191">
        <f>B202+B203+B204+B201</f>
        <v>0</v>
      </c>
      <c r="C199" s="180"/>
      <c r="D199" s="168">
        <f>D202+D203+D204+D201</f>
        <v>0</v>
      </c>
      <c r="E199" s="74">
        <f>E202+E203+E204+E201</f>
        <v>0</v>
      </c>
      <c r="F199" s="150"/>
      <c r="G199" s="124">
        <f>G202+G203+G204+G201</f>
        <v>0</v>
      </c>
      <c r="H199" s="50"/>
      <c r="I199" s="143" t="e">
        <f>ROUND(G199/B199*100,1)</f>
        <v>#DIV/0!</v>
      </c>
      <c r="J199" s="124">
        <f>J202+J203+J204+J201</f>
        <v>0</v>
      </c>
      <c r="K199" s="50"/>
      <c r="L199" s="143" t="e">
        <f t="shared" si="21"/>
        <v>#DIV/0!</v>
      </c>
      <c r="M199" s="124">
        <f>M202+M203+M204+M201</f>
        <v>0</v>
      </c>
      <c r="N199" s="50"/>
      <c r="O199" s="143" t="e">
        <f t="shared" si="22"/>
        <v>#DIV/0!</v>
      </c>
    </row>
    <row r="200" spans="1:15" s="3" customFormat="1" ht="12" customHeight="1" hidden="1">
      <c r="A200" s="82" t="s">
        <v>26</v>
      </c>
      <c r="B200" s="185"/>
      <c r="C200" s="180"/>
      <c r="D200" s="168"/>
      <c r="E200" s="71"/>
      <c r="F200" s="150"/>
      <c r="G200" s="71"/>
      <c r="H200" s="50"/>
      <c r="I200" s="143" t="e">
        <f>ROUND(G200/B200*100,1)</f>
        <v>#DIV/0!</v>
      </c>
      <c r="J200" s="71"/>
      <c r="K200" s="50"/>
      <c r="L200" s="143" t="e">
        <f t="shared" si="21"/>
        <v>#DIV/0!</v>
      </c>
      <c r="M200" s="71"/>
      <c r="N200" s="50"/>
      <c r="O200" s="143" t="e">
        <f t="shared" si="22"/>
        <v>#DIV/0!</v>
      </c>
    </row>
    <row r="201" spans="1:15" s="3" customFormat="1" ht="16.5" customHeight="1" hidden="1">
      <c r="A201" s="83" t="s">
        <v>96</v>
      </c>
      <c r="B201" s="186"/>
      <c r="C201" s="180"/>
      <c r="D201" s="168"/>
      <c r="E201" s="71">
        <f>B201+D201</f>
        <v>0</v>
      </c>
      <c r="F201" s="150"/>
      <c r="G201" s="71"/>
      <c r="H201" s="50"/>
      <c r="I201" s="143" t="e">
        <f>ROUND(G201/B201*100,1)</f>
        <v>#DIV/0!</v>
      </c>
      <c r="J201" s="71"/>
      <c r="K201" s="50"/>
      <c r="L201" s="143" t="e">
        <f t="shared" si="21"/>
        <v>#DIV/0!</v>
      </c>
      <c r="M201" s="71"/>
      <c r="N201" s="50"/>
      <c r="O201" s="143" t="e">
        <f t="shared" si="22"/>
        <v>#DIV/0!</v>
      </c>
    </row>
    <row r="202" spans="1:15" s="3" customFormat="1" ht="20.25" customHeight="1" hidden="1">
      <c r="A202" s="83" t="s">
        <v>136</v>
      </c>
      <c r="B202" s="192"/>
      <c r="C202" s="180"/>
      <c r="D202" s="167"/>
      <c r="E202" s="71">
        <f>B202+D202</f>
        <v>0</v>
      </c>
      <c r="F202" s="150"/>
      <c r="G202" s="75"/>
      <c r="H202" s="50"/>
      <c r="I202" s="143" t="e">
        <f>ROUND(G202/B202*100,1)</f>
        <v>#DIV/0!</v>
      </c>
      <c r="J202" s="75"/>
      <c r="K202" s="50"/>
      <c r="L202" s="143" t="e">
        <f t="shared" si="21"/>
        <v>#DIV/0!</v>
      </c>
      <c r="M202" s="75"/>
      <c r="N202" s="50"/>
      <c r="O202" s="143" t="e">
        <f t="shared" si="22"/>
        <v>#DIV/0!</v>
      </c>
    </row>
    <row r="203" spans="1:15" s="3" customFormat="1" ht="28.5" customHeight="1" hidden="1">
      <c r="A203" s="83" t="s">
        <v>35</v>
      </c>
      <c r="B203" s="186"/>
      <c r="C203" s="180"/>
      <c r="D203" s="167"/>
      <c r="E203" s="71">
        <f>B203+D203</f>
        <v>0</v>
      </c>
      <c r="F203" s="150"/>
      <c r="G203" s="75"/>
      <c r="H203" s="50"/>
      <c r="I203" s="143" t="e">
        <f>ROUND(G203/B203*100,1)</f>
        <v>#DIV/0!</v>
      </c>
      <c r="J203" s="75"/>
      <c r="K203" s="50"/>
      <c r="L203" s="143" t="e">
        <f t="shared" si="21"/>
        <v>#DIV/0!</v>
      </c>
      <c r="M203" s="75"/>
      <c r="N203" s="50"/>
      <c r="O203" s="143" t="e">
        <f t="shared" si="22"/>
        <v>#DIV/0!</v>
      </c>
    </row>
    <row r="204" spans="1:15" s="3" customFormat="1" ht="28.5" customHeight="1" hidden="1">
      <c r="A204" s="83" t="s">
        <v>36</v>
      </c>
      <c r="B204" s="186"/>
      <c r="C204" s="180"/>
      <c r="D204" s="167"/>
      <c r="E204" s="71">
        <f>B204+D204</f>
        <v>0</v>
      </c>
      <c r="F204" s="150"/>
      <c r="G204" s="75"/>
      <c r="H204" s="50"/>
      <c r="I204" s="143" t="e">
        <f>ROUND(G204/B204*100,1)</f>
        <v>#DIV/0!</v>
      </c>
      <c r="J204" s="75"/>
      <c r="K204" s="50"/>
      <c r="L204" s="143" t="e">
        <f t="shared" si="21"/>
        <v>#DIV/0!</v>
      </c>
      <c r="M204" s="75"/>
      <c r="N204" s="50"/>
      <c r="O204" s="143" t="e">
        <f t="shared" si="22"/>
        <v>#DIV/0!</v>
      </c>
    </row>
    <row r="205" spans="1:15" s="56" customFormat="1" ht="48" customHeight="1">
      <c r="A205" s="80" t="s">
        <v>25</v>
      </c>
      <c r="B205" s="185">
        <f>B207+B216+B236</f>
        <v>603.3</v>
      </c>
      <c r="C205" s="180"/>
      <c r="D205" s="161">
        <f>D207+D216+D236</f>
        <v>0</v>
      </c>
      <c r="E205" s="60">
        <f>E207+E216+E236</f>
        <v>542.7</v>
      </c>
      <c r="F205" s="150"/>
      <c r="G205" s="105">
        <f>G207+G216+G236</f>
        <v>953.5999999999999</v>
      </c>
      <c r="H205" s="50"/>
      <c r="I205" s="143">
        <f>ROUND(G205/B205*100,1)</f>
        <v>158.1</v>
      </c>
      <c r="J205" s="105">
        <f>J207+J216+J236</f>
        <v>0</v>
      </c>
      <c r="K205" s="50"/>
      <c r="L205" s="143">
        <f t="shared" si="21"/>
        <v>0</v>
      </c>
      <c r="M205" s="105">
        <f>M207+M216+M236</f>
        <v>0</v>
      </c>
      <c r="N205" s="50"/>
      <c r="O205" s="143" t="e">
        <f t="shared" si="22"/>
        <v>#DIV/0!</v>
      </c>
    </row>
    <row r="206" spans="1:15" s="3" customFormat="1" ht="14.25" customHeight="1">
      <c r="A206" s="82" t="s">
        <v>11</v>
      </c>
      <c r="B206" s="185"/>
      <c r="C206" s="180"/>
      <c r="D206" s="161"/>
      <c r="E206" s="63"/>
      <c r="F206" s="150"/>
      <c r="G206" s="63"/>
      <c r="H206" s="50"/>
      <c r="I206" s="143"/>
      <c r="J206" s="63"/>
      <c r="K206" s="50"/>
      <c r="L206" s="143" t="e">
        <f t="shared" si="21"/>
        <v>#DIV/0!</v>
      </c>
      <c r="M206" s="63"/>
      <c r="N206" s="50"/>
      <c r="O206" s="143" t="e">
        <f t="shared" si="22"/>
        <v>#DIV/0!</v>
      </c>
    </row>
    <row r="207" spans="1:15" s="56" customFormat="1" ht="51" customHeight="1">
      <c r="A207" s="80" t="s">
        <v>179</v>
      </c>
      <c r="B207" s="185">
        <f>B209</f>
        <v>130.6</v>
      </c>
      <c r="C207" s="180"/>
      <c r="D207" s="161">
        <f>D209</f>
        <v>0</v>
      </c>
      <c r="E207" s="60">
        <f>E209</f>
        <v>100</v>
      </c>
      <c r="F207" s="150"/>
      <c r="G207" s="105">
        <f>G209</f>
        <v>374.59999999999997</v>
      </c>
      <c r="H207" s="50"/>
      <c r="I207" s="143">
        <f>ROUND(G207/B207*100,1)</f>
        <v>286.8</v>
      </c>
      <c r="J207" s="105">
        <f>J209</f>
        <v>0</v>
      </c>
      <c r="K207" s="50"/>
      <c r="L207" s="143">
        <f t="shared" si="21"/>
        <v>0</v>
      </c>
      <c r="M207" s="105">
        <f>M209</f>
        <v>0</v>
      </c>
      <c r="N207" s="50"/>
      <c r="O207" s="143" t="e">
        <f t="shared" si="22"/>
        <v>#DIV/0!</v>
      </c>
    </row>
    <row r="208" spans="1:15" s="3" customFormat="1" ht="14.25" customHeight="1">
      <c r="A208" s="82" t="s">
        <v>107</v>
      </c>
      <c r="B208" s="185"/>
      <c r="C208" s="180"/>
      <c r="D208" s="161"/>
      <c r="E208" s="63"/>
      <c r="F208" s="150"/>
      <c r="G208" s="63"/>
      <c r="H208" s="50"/>
      <c r="I208" s="143"/>
      <c r="J208" s="63"/>
      <c r="K208" s="50"/>
      <c r="L208" s="143" t="e">
        <f t="shared" si="21"/>
        <v>#DIV/0!</v>
      </c>
      <c r="M208" s="63"/>
      <c r="N208" s="50"/>
      <c r="O208" s="143" t="e">
        <f t="shared" si="22"/>
        <v>#DIV/0!</v>
      </c>
    </row>
    <row r="209" spans="1:15" s="3" customFormat="1" ht="20.25" customHeight="1">
      <c r="A209" s="83" t="s">
        <v>136</v>
      </c>
      <c r="B209" s="193">
        <f>SUM(B211:B214)</f>
        <v>130.6</v>
      </c>
      <c r="C209" s="180"/>
      <c r="D209" s="169">
        <f>SUM(D211:D212)</f>
        <v>0</v>
      </c>
      <c r="E209" s="118">
        <f>SUM(E211:E212)</f>
        <v>100</v>
      </c>
      <c r="F209" s="150"/>
      <c r="G209" s="118">
        <f>SUM(G211:G215)</f>
        <v>374.59999999999997</v>
      </c>
      <c r="H209" s="50"/>
      <c r="I209" s="143">
        <f>ROUND(G209/B209*100,1)</f>
        <v>286.8</v>
      </c>
      <c r="J209" s="118">
        <f>SUM(J211:J212)</f>
        <v>0</v>
      </c>
      <c r="K209" s="50"/>
      <c r="L209" s="143">
        <f t="shared" si="21"/>
        <v>0</v>
      </c>
      <c r="M209" s="118">
        <f>SUM(M211:M212)</f>
        <v>0</v>
      </c>
      <c r="N209" s="50"/>
      <c r="O209" s="143" t="e">
        <f t="shared" si="22"/>
        <v>#DIV/0!</v>
      </c>
    </row>
    <row r="210" spans="1:15" s="8" customFormat="1" ht="15" customHeight="1">
      <c r="A210" s="115" t="s">
        <v>184</v>
      </c>
      <c r="B210" s="187"/>
      <c r="C210" s="182"/>
      <c r="D210" s="163"/>
      <c r="E210" s="107">
        <f>B210+D210</f>
        <v>0</v>
      </c>
      <c r="F210" s="151"/>
      <c r="G210" s="41"/>
      <c r="H210" s="137"/>
      <c r="I210" s="143"/>
      <c r="J210" s="41"/>
      <c r="K210" s="137"/>
      <c r="L210" s="143" t="e">
        <f t="shared" si="21"/>
        <v>#DIV/0!</v>
      </c>
      <c r="M210" s="41"/>
      <c r="N210" s="137"/>
      <c r="O210" s="143" t="e">
        <f t="shared" si="22"/>
        <v>#DIV/0!</v>
      </c>
    </row>
    <row r="211" spans="1:15" s="10" customFormat="1" ht="27.75" customHeight="1">
      <c r="A211" s="215" t="s">
        <v>216</v>
      </c>
      <c r="B211" s="186"/>
      <c r="C211" s="180"/>
      <c r="D211" s="161"/>
      <c r="E211" s="43">
        <f>B211+D211</f>
        <v>0</v>
      </c>
      <c r="F211" s="150"/>
      <c r="G211" s="64"/>
      <c r="H211" s="50"/>
      <c r="I211" s="143"/>
      <c r="J211" s="64"/>
      <c r="K211" s="50"/>
      <c r="L211" s="143" t="e">
        <f t="shared" si="21"/>
        <v>#DIV/0!</v>
      </c>
      <c r="M211" s="64"/>
      <c r="N211" s="50"/>
      <c r="O211" s="143" t="e">
        <f t="shared" si="22"/>
        <v>#DIV/0!</v>
      </c>
    </row>
    <row r="212" spans="1:15" s="10" customFormat="1" ht="102.75" customHeight="1">
      <c r="A212" s="260" t="s">
        <v>252</v>
      </c>
      <c r="B212" s="186">
        <v>100</v>
      </c>
      <c r="C212" s="180"/>
      <c r="D212" s="161"/>
      <c r="E212" s="43">
        <f>B212+D212</f>
        <v>100</v>
      </c>
      <c r="F212" s="150"/>
      <c r="G212" s="64">
        <v>100</v>
      </c>
      <c r="H212" s="50"/>
      <c r="I212" s="143">
        <f>ROUND(G212/B212*100,1)</f>
        <v>100</v>
      </c>
      <c r="J212" s="64"/>
      <c r="K212" s="50"/>
      <c r="L212" s="143">
        <f t="shared" si="21"/>
        <v>0</v>
      </c>
      <c r="M212" s="64"/>
      <c r="N212" s="50"/>
      <c r="O212" s="143" t="e">
        <f t="shared" si="22"/>
        <v>#DIV/0!</v>
      </c>
    </row>
    <row r="213" spans="1:15" s="10" customFormat="1" ht="87" customHeight="1">
      <c r="A213" s="260" t="s">
        <v>253</v>
      </c>
      <c r="B213" s="186"/>
      <c r="C213" s="180"/>
      <c r="D213" s="161"/>
      <c r="E213" s="43"/>
      <c r="F213" s="150"/>
      <c r="G213" s="64">
        <v>246.7</v>
      </c>
      <c r="H213" s="50"/>
      <c r="I213" s="143"/>
      <c r="J213" s="64"/>
      <c r="K213" s="50"/>
      <c r="L213" s="143"/>
      <c r="M213" s="64"/>
      <c r="N213" s="50"/>
      <c r="O213" s="143"/>
    </row>
    <row r="214" spans="1:15" s="10" customFormat="1" ht="90" customHeight="1">
      <c r="A214" s="25" t="s">
        <v>239</v>
      </c>
      <c r="B214" s="186">
        <v>30.6</v>
      </c>
      <c r="C214" s="180"/>
      <c r="D214" s="161"/>
      <c r="E214" s="43"/>
      <c r="F214" s="150"/>
      <c r="G214" s="64"/>
      <c r="H214" s="50"/>
      <c r="I214" s="143"/>
      <c r="J214" s="64"/>
      <c r="K214" s="50"/>
      <c r="L214" s="143"/>
      <c r="M214" s="64"/>
      <c r="N214" s="50"/>
      <c r="O214" s="143"/>
    </row>
    <row r="215" spans="1:15" s="10" customFormat="1" ht="90" customHeight="1">
      <c r="A215" s="260" t="s">
        <v>251</v>
      </c>
      <c r="B215" s="186"/>
      <c r="C215" s="180"/>
      <c r="D215" s="258"/>
      <c r="E215" s="43"/>
      <c r="F215" s="259"/>
      <c r="G215" s="64">
        <v>27.9</v>
      </c>
      <c r="H215" s="50"/>
      <c r="I215" s="143"/>
      <c r="J215" s="64"/>
      <c r="K215" s="50"/>
      <c r="L215" s="143"/>
      <c r="M215" s="64"/>
      <c r="N215" s="50"/>
      <c r="O215" s="143"/>
    </row>
    <row r="216" spans="1:15" s="56" customFormat="1" ht="31.5" customHeight="1">
      <c r="A216" s="84" t="s">
        <v>108</v>
      </c>
      <c r="B216" s="190">
        <f aca="true" t="shared" si="23" ref="B216:G216">B221+B224+B227+B231+B219</f>
        <v>472.7</v>
      </c>
      <c r="C216" s="190">
        <f t="shared" si="23"/>
        <v>0</v>
      </c>
      <c r="D216" s="190">
        <f t="shared" si="23"/>
        <v>0</v>
      </c>
      <c r="E216" s="190">
        <f t="shared" si="23"/>
        <v>442.7</v>
      </c>
      <c r="F216" s="190">
        <f t="shared" si="23"/>
        <v>0</v>
      </c>
      <c r="G216" s="190">
        <f t="shared" si="23"/>
        <v>579</v>
      </c>
      <c r="H216" s="50"/>
      <c r="I216" s="143">
        <f>ROUND(G216/B216*100,1)</f>
        <v>122.5</v>
      </c>
      <c r="J216" s="125">
        <f>J221+J224+J227+J231</f>
        <v>0</v>
      </c>
      <c r="K216" s="50"/>
      <c r="L216" s="143">
        <f t="shared" si="21"/>
        <v>0</v>
      </c>
      <c r="M216" s="125">
        <f>M221+M224+M227+M231</f>
        <v>0</v>
      </c>
      <c r="N216" s="50"/>
      <c r="O216" s="143" t="e">
        <f t="shared" si="22"/>
        <v>#DIV/0!</v>
      </c>
    </row>
    <row r="217" spans="1:15" s="3" customFormat="1" ht="15.75">
      <c r="A217" s="82" t="s">
        <v>26</v>
      </c>
      <c r="B217" s="185"/>
      <c r="C217" s="180"/>
      <c r="D217" s="166"/>
      <c r="E217" s="40"/>
      <c r="F217" s="150"/>
      <c r="G217" s="40"/>
      <c r="H217" s="50"/>
      <c r="I217" s="143"/>
      <c r="J217" s="40"/>
      <c r="K217" s="50"/>
      <c r="L217" s="143" t="e">
        <f t="shared" si="21"/>
        <v>#DIV/0!</v>
      </c>
      <c r="M217" s="40"/>
      <c r="N217" s="50"/>
      <c r="O217" s="143" t="e">
        <f t="shared" si="22"/>
        <v>#DIV/0!</v>
      </c>
    </row>
    <row r="218" spans="1:15" s="3" customFormat="1" ht="15.75">
      <c r="A218" s="82"/>
      <c r="B218" s="185"/>
      <c r="C218" s="180"/>
      <c r="D218" s="166"/>
      <c r="E218" s="40"/>
      <c r="F218" s="150"/>
      <c r="G218" s="40"/>
      <c r="H218" s="50"/>
      <c r="I218" s="143"/>
      <c r="J218" s="40"/>
      <c r="K218" s="50"/>
      <c r="L218" s="143"/>
      <c r="M218" s="40"/>
      <c r="N218" s="50"/>
      <c r="O218" s="143"/>
    </row>
    <row r="219" spans="1:15" s="3" customFormat="1" ht="15.75">
      <c r="A219" s="82" t="s">
        <v>219</v>
      </c>
      <c r="B219" s="185"/>
      <c r="C219" s="180"/>
      <c r="D219" s="166"/>
      <c r="E219" s="40"/>
      <c r="F219" s="150"/>
      <c r="G219" s="40"/>
      <c r="H219" s="50"/>
      <c r="I219" s="143"/>
      <c r="J219" s="40"/>
      <c r="K219" s="50"/>
      <c r="L219" s="143"/>
      <c r="M219" s="40"/>
      <c r="N219" s="50"/>
      <c r="O219" s="143"/>
    </row>
    <row r="220" spans="1:15" s="3" customFormat="1" ht="15.75">
      <c r="A220" s="82" t="s">
        <v>221</v>
      </c>
      <c r="B220" s="185"/>
      <c r="C220" s="180"/>
      <c r="D220" s="166"/>
      <c r="E220" s="40"/>
      <c r="F220" s="150"/>
      <c r="G220" s="40"/>
      <c r="H220" s="50"/>
      <c r="I220" s="143"/>
      <c r="J220" s="40"/>
      <c r="K220" s="50"/>
      <c r="L220" s="143"/>
      <c r="M220" s="40"/>
      <c r="N220" s="50"/>
      <c r="O220" s="143"/>
    </row>
    <row r="221" spans="1:15" s="4" customFormat="1" ht="15.75">
      <c r="A221" s="84" t="s">
        <v>197</v>
      </c>
      <c r="B221" s="185">
        <f>B223</f>
        <v>0</v>
      </c>
      <c r="C221" s="180"/>
      <c r="D221" s="161">
        <f>D223</f>
        <v>0</v>
      </c>
      <c r="E221" s="63">
        <f>E223</f>
        <v>0</v>
      </c>
      <c r="F221" s="150"/>
      <c r="G221" s="108">
        <f>G223</f>
        <v>0</v>
      </c>
      <c r="H221" s="50"/>
      <c r="I221" s="143"/>
      <c r="J221" s="108">
        <f>J223</f>
        <v>0</v>
      </c>
      <c r="K221" s="50"/>
      <c r="L221" s="143" t="e">
        <f t="shared" si="21"/>
        <v>#DIV/0!</v>
      </c>
      <c r="M221" s="108">
        <f>M223</f>
        <v>0</v>
      </c>
      <c r="N221" s="50"/>
      <c r="O221" s="143" t="e">
        <f t="shared" si="22"/>
        <v>#DIV/0!</v>
      </c>
    </row>
    <row r="222" spans="1:15" s="3" customFormat="1" ht="11.25" customHeight="1">
      <c r="A222" s="82" t="s">
        <v>11</v>
      </c>
      <c r="B222" s="185"/>
      <c r="C222" s="180"/>
      <c r="D222" s="161"/>
      <c r="E222" s="63"/>
      <c r="F222" s="150"/>
      <c r="G222" s="63"/>
      <c r="H222" s="50"/>
      <c r="I222" s="143"/>
      <c r="J222" s="63"/>
      <c r="K222" s="50"/>
      <c r="L222" s="143" t="e">
        <f t="shared" si="21"/>
        <v>#DIV/0!</v>
      </c>
      <c r="M222" s="63"/>
      <c r="N222" s="50"/>
      <c r="O222" s="143" t="e">
        <f t="shared" si="22"/>
        <v>#DIV/0!</v>
      </c>
    </row>
    <row r="223" spans="1:15" s="8" customFormat="1" ht="32.25" customHeight="1">
      <c r="A223" s="82" t="s">
        <v>97</v>
      </c>
      <c r="B223" s="188"/>
      <c r="C223" s="180"/>
      <c r="D223" s="164"/>
      <c r="E223" s="43">
        <f>B223+D223</f>
        <v>0</v>
      </c>
      <c r="F223" s="150"/>
      <c r="G223" s="103"/>
      <c r="H223" s="50"/>
      <c r="I223" s="143"/>
      <c r="J223" s="103"/>
      <c r="K223" s="50"/>
      <c r="L223" s="143" t="e">
        <f t="shared" si="21"/>
        <v>#DIV/0!</v>
      </c>
      <c r="M223" s="103"/>
      <c r="N223" s="50"/>
      <c r="O223" s="143" t="e">
        <f t="shared" si="22"/>
        <v>#DIV/0!</v>
      </c>
    </row>
    <row r="224" spans="1:15" s="4" customFormat="1" ht="15.75">
      <c r="A224" s="84" t="s">
        <v>34</v>
      </c>
      <c r="B224" s="185">
        <f>B226</f>
        <v>0</v>
      </c>
      <c r="C224" s="180"/>
      <c r="D224" s="161">
        <f>D226</f>
        <v>0</v>
      </c>
      <c r="E224" s="63">
        <f>E226</f>
        <v>0</v>
      </c>
      <c r="F224" s="150"/>
      <c r="G224" s="108">
        <f>G226</f>
        <v>0</v>
      </c>
      <c r="H224" s="50"/>
      <c r="I224" s="143"/>
      <c r="J224" s="108">
        <f>J226</f>
        <v>0</v>
      </c>
      <c r="K224" s="50"/>
      <c r="L224" s="143" t="e">
        <f t="shared" si="21"/>
        <v>#DIV/0!</v>
      </c>
      <c r="M224" s="108">
        <f>M226</f>
        <v>0</v>
      </c>
      <c r="N224" s="50"/>
      <c r="O224" s="143" t="e">
        <f t="shared" si="22"/>
        <v>#DIV/0!</v>
      </c>
    </row>
    <row r="225" spans="1:15" s="3" customFormat="1" ht="11.25" customHeight="1">
      <c r="A225" s="82" t="s">
        <v>11</v>
      </c>
      <c r="B225" s="185"/>
      <c r="C225" s="180"/>
      <c r="D225" s="161"/>
      <c r="E225" s="63"/>
      <c r="F225" s="150"/>
      <c r="G225" s="63"/>
      <c r="H225" s="50"/>
      <c r="I225" s="143"/>
      <c r="J225" s="63"/>
      <c r="K225" s="50"/>
      <c r="L225" s="143" t="e">
        <f t="shared" si="21"/>
        <v>#DIV/0!</v>
      </c>
      <c r="M225" s="63"/>
      <c r="N225" s="50"/>
      <c r="O225" s="143" t="e">
        <f t="shared" si="22"/>
        <v>#DIV/0!</v>
      </c>
    </row>
    <row r="226" spans="1:15" s="8" customFormat="1" ht="17.25" customHeight="1">
      <c r="A226" s="82" t="s">
        <v>59</v>
      </c>
      <c r="B226" s="188"/>
      <c r="C226" s="180"/>
      <c r="D226" s="164"/>
      <c r="E226" s="43">
        <f>B226+D226</f>
        <v>0</v>
      </c>
      <c r="F226" s="150"/>
      <c r="G226" s="103"/>
      <c r="H226" s="50"/>
      <c r="I226" s="143"/>
      <c r="J226" s="103"/>
      <c r="K226" s="50"/>
      <c r="L226" s="143" t="e">
        <f t="shared" si="21"/>
        <v>#DIV/0!</v>
      </c>
      <c r="M226" s="103"/>
      <c r="N226" s="50"/>
      <c r="O226" s="143" t="e">
        <f t="shared" si="22"/>
        <v>#DIV/0!</v>
      </c>
    </row>
    <row r="227" spans="1:15" s="4" customFormat="1" ht="14.25" customHeight="1">
      <c r="A227" s="84" t="s">
        <v>136</v>
      </c>
      <c r="B227" s="185">
        <f>B228+B230</f>
        <v>472.7</v>
      </c>
      <c r="C227" s="180"/>
      <c r="D227" s="161">
        <f>D228</f>
        <v>0</v>
      </c>
      <c r="E227" s="63">
        <f>E228</f>
        <v>442.7</v>
      </c>
      <c r="F227" s="150"/>
      <c r="G227" s="108">
        <f>G228+G230+G229</f>
        <v>579</v>
      </c>
      <c r="H227" s="50"/>
      <c r="I227" s="143">
        <f>ROUND(G227/B227*100,1)</f>
        <v>122.5</v>
      </c>
      <c r="J227" s="108">
        <f>J228</f>
        <v>0</v>
      </c>
      <c r="K227" s="50"/>
      <c r="L227" s="143">
        <f>ROUND(J227/G227*100,1)</f>
        <v>0</v>
      </c>
      <c r="M227" s="108">
        <f>M228</f>
        <v>0</v>
      </c>
      <c r="N227" s="50"/>
      <c r="O227" s="143" t="e">
        <f t="shared" si="22"/>
        <v>#DIV/0!</v>
      </c>
    </row>
    <row r="228" spans="1:15" s="8" customFormat="1" ht="50.25" customHeight="1">
      <c r="A228" s="82" t="s">
        <v>226</v>
      </c>
      <c r="B228" s="187">
        <v>442.7</v>
      </c>
      <c r="C228" s="180"/>
      <c r="D228" s="164"/>
      <c r="E228" s="43">
        <f>B228+D228</f>
        <v>442.7</v>
      </c>
      <c r="F228" s="150"/>
      <c r="G228" s="103">
        <v>529</v>
      </c>
      <c r="H228" s="50"/>
      <c r="I228" s="143">
        <f>ROUND(G228/B228*100,1)</f>
        <v>119.5</v>
      </c>
      <c r="J228" s="103"/>
      <c r="K228" s="50"/>
      <c r="L228" s="143">
        <f t="shared" si="21"/>
        <v>0</v>
      </c>
      <c r="M228" s="103"/>
      <c r="N228" s="50"/>
      <c r="O228" s="143" t="e">
        <f t="shared" si="22"/>
        <v>#DIV/0!</v>
      </c>
    </row>
    <row r="229" spans="1:15" s="8" customFormat="1" ht="0.75" customHeight="1" hidden="1">
      <c r="A229" s="82"/>
      <c r="B229" s="188"/>
      <c r="C229" s="180"/>
      <c r="D229" s="164"/>
      <c r="E229" s="43"/>
      <c r="F229" s="150"/>
      <c r="G229" s="103"/>
      <c r="H229" s="50"/>
      <c r="I229" s="143"/>
      <c r="J229" s="103"/>
      <c r="K229" s="50"/>
      <c r="L229" s="143"/>
      <c r="M229" s="103"/>
      <c r="N229" s="50"/>
      <c r="O229" s="143"/>
    </row>
    <row r="230" spans="1:15" s="8" customFormat="1" ht="18" customHeight="1">
      <c r="A230" s="82" t="s">
        <v>221</v>
      </c>
      <c r="B230" s="187">
        <v>30</v>
      </c>
      <c r="C230" s="180"/>
      <c r="D230" s="164"/>
      <c r="E230" s="43"/>
      <c r="F230" s="150"/>
      <c r="G230" s="103">
        <v>50</v>
      </c>
      <c r="H230" s="50"/>
      <c r="I230" s="143"/>
      <c r="J230" s="103"/>
      <c r="K230" s="50"/>
      <c r="L230" s="143"/>
      <c r="M230" s="103"/>
      <c r="N230" s="50"/>
      <c r="O230" s="143"/>
    </row>
    <row r="231" spans="1:15" s="4" customFormat="1" ht="33" customHeight="1">
      <c r="A231" s="84" t="s">
        <v>119</v>
      </c>
      <c r="B231" s="185">
        <f>B233+B234+B235</f>
        <v>0</v>
      </c>
      <c r="C231" s="180"/>
      <c r="D231" s="161">
        <f>D233+D234+D235</f>
        <v>0</v>
      </c>
      <c r="E231" s="63">
        <f>E233+E234+E235</f>
        <v>0</v>
      </c>
      <c r="F231" s="150"/>
      <c r="G231" s="108">
        <f>G233+G234+G235</f>
        <v>0</v>
      </c>
      <c r="H231" s="50"/>
      <c r="I231" s="143"/>
      <c r="J231" s="108">
        <f>J233+J234+J235</f>
        <v>0</v>
      </c>
      <c r="K231" s="50"/>
      <c r="L231" s="143" t="e">
        <f t="shared" si="21"/>
        <v>#DIV/0!</v>
      </c>
      <c r="M231" s="108">
        <f>M233+M234+M235</f>
        <v>0</v>
      </c>
      <c r="N231" s="50"/>
      <c r="O231" s="143" t="e">
        <f t="shared" si="22"/>
        <v>#DIV/0!</v>
      </c>
    </row>
    <row r="232" spans="1:15" s="3" customFormat="1" ht="12.75" customHeight="1">
      <c r="A232" s="82" t="s">
        <v>178</v>
      </c>
      <c r="B232" s="185"/>
      <c r="C232" s="180"/>
      <c r="D232" s="161"/>
      <c r="E232" s="63"/>
      <c r="F232" s="150"/>
      <c r="G232" s="63"/>
      <c r="H232" s="50"/>
      <c r="I232" s="143"/>
      <c r="J232" s="63"/>
      <c r="K232" s="50"/>
      <c r="L232" s="143" t="e">
        <f t="shared" si="21"/>
        <v>#DIV/0!</v>
      </c>
      <c r="M232" s="63"/>
      <c r="N232" s="50"/>
      <c r="O232" s="143" t="e">
        <f t="shared" si="22"/>
        <v>#DIV/0!</v>
      </c>
    </row>
    <row r="233" spans="1:15" s="8" customFormat="1" ht="16.5" customHeight="1">
      <c r="A233" s="82"/>
      <c r="B233" s="188"/>
      <c r="C233" s="180"/>
      <c r="D233" s="164"/>
      <c r="E233" s="43">
        <f>B233+D233</f>
        <v>0</v>
      </c>
      <c r="F233" s="150"/>
      <c r="G233" s="103"/>
      <c r="H233" s="50"/>
      <c r="I233" s="143"/>
      <c r="J233" s="103"/>
      <c r="K233" s="50"/>
      <c r="L233" s="143" t="e">
        <f t="shared" si="21"/>
        <v>#DIV/0!</v>
      </c>
      <c r="M233" s="103"/>
      <c r="N233" s="50"/>
      <c r="O233" s="143" t="e">
        <f t="shared" si="22"/>
        <v>#DIV/0!</v>
      </c>
    </row>
    <row r="234" spans="1:15" s="8" customFormat="1" ht="15" customHeight="1">
      <c r="A234" s="82"/>
      <c r="B234" s="188"/>
      <c r="C234" s="180"/>
      <c r="D234" s="164"/>
      <c r="E234" s="43">
        <f>B234+D234</f>
        <v>0</v>
      </c>
      <c r="F234" s="150"/>
      <c r="G234" s="103"/>
      <c r="H234" s="50"/>
      <c r="I234" s="143"/>
      <c r="J234" s="103"/>
      <c r="K234" s="50"/>
      <c r="L234" s="143" t="e">
        <f t="shared" si="21"/>
        <v>#DIV/0!</v>
      </c>
      <c r="M234" s="103"/>
      <c r="N234" s="50"/>
      <c r="O234" s="143" t="e">
        <f t="shared" si="22"/>
        <v>#DIV/0!</v>
      </c>
    </row>
    <row r="235" spans="1:15" s="8" customFormat="1" ht="15" customHeight="1">
      <c r="A235" s="82"/>
      <c r="B235" s="188"/>
      <c r="C235" s="180"/>
      <c r="D235" s="164"/>
      <c r="E235" s="43">
        <f>B235+D235</f>
        <v>0</v>
      </c>
      <c r="F235" s="150"/>
      <c r="G235" s="103"/>
      <c r="H235" s="50"/>
      <c r="I235" s="143"/>
      <c r="J235" s="103"/>
      <c r="K235" s="50"/>
      <c r="L235" s="143" t="e">
        <f t="shared" si="21"/>
        <v>#DIV/0!</v>
      </c>
      <c r="M235" s="103"/>
      <c r="N235" s="50"/>
      <c r="O235" s="143" t="e">
        <f t="shared" si="22"/>
        <v>#DIV/0!</v>
      </c>
    </row>
    <row r="236" spans="1:15" s="56" customFormat="1" ht="28.5" customHeight="1" hidden="1">
      <c r="A236" s="85" t="s">
        <v>148</v>
      </c>
      <c r="B236" s="185">
        <f>B238</f>
        <v>0</v>
      </c>
      <c r="C236" s="180"/>
      <c r="D236" s="161">
        <f>D238</f>
        <v>0</v>
      </c>
      <c r="E236" s="60">
        <f>E238</f>
        <v>0</v>
      </c>
      <c r="F236" s="150"/>
      <c r="G236" s="60">
        <f>G238</f>
        <v>0</v>
      </c>
      <c r="H236" s="50"/>
      <c r="I236" s="143" t="e">
        <f>ROUND(G236/B236*100,1)</f>
        <v>#DIV/0!</v>
      </c>
      <c r="J236" s="60">
        <f>J238</f>
        <v>0</v>
      </c>
      <c r="K236" s="50"/>
      <c r="L236" s="143" t="e">
        <f t="shared" si="21"/>
        <v>#DIV/0!</v>
      </c>
      <c r="M236" s="60">
        <f>M238</f>
        <v>0</v>
      </c>
      <c r="N236" s="50"/>
      <c r="O236" s="143" t="e">
        <f t="shared" si="22"/>
        <v>#DIV/0!</v>
      </c>
    </row>
    <row r="237" spans="1:15" s="3" customFormat="1" ht="15.75" customHeight="1" hidden="1">
      <c r="A237" s="82" t="s">
        <v>26</v>
      </c>
      <c r="B237" s="185"/>
      <c r="C237" s="180"/>
      <c r="D237" s="166"/>
      <c r="E237" s="40"/>
      <c r="F237" s="150"/>
      <c r="G237" s="40"/>
      <c r="H237" s="50"/>
      <c r="I237" s="143" t="e">
        <f>ROUND(G237/B237*100,1)</f>
        <v>#DIV/0!</v>
      </c>
      <c r="J237" s="40"/>
      <c r="K237" s="50"/>
      <c r="L237" s="143" t="e">
        <f t="shared" si="21"/>
        <v>#DIV/0!</v>
      </c>
      <c r="M237" s="40"/>
      <c r="N237" s="50"/>
      <c r="O237" s="143" t="e">
        <f t="shared" si="22"/>
        <v>#DIV/0!</v>
      </c>
    </row>
    <row r="238" spans="1:15" s="3" customFormat="1" ht="15" customHeight="1" hidden="1">
      <c r="A238" s="84" t="s">
        <v>136</v>
      </c>
      <c r="B238" s="185">
        <f>B240</f>
        <v>0</v>
      </c>
      <c r="C238" s="180"/>
      <c r="D238" s="161">
        <f>D240</f>
        <v>0</v>
      </c>
      <c r="E238" s="63">
        <f>E240</f>
        <v>0</v>
      </c>
      <c r="F238" s="150"/>
      <c r="G238" s="63">
        <f>G240</f>
        <v>0</v>
      </c>
      <c r="H238" s="50"/>
      <c r="I238" s="143" t="e">
        <f>ROUND(G238/B238*100,1)</f>
        <v>#DIV/0!</v>
      </c>
      <c r="J238" s="63">
        <f>J240</f>
        <v>0</v>
      </c>
      <c r="K238" s="50"/>
      <c r="L238" s="143" t="e">
        <f t="shared" si="21"/>
        <v>#DIV/0!</v>
      </c>
      <c r="M238" s="63">
        <f>M240</f>
        <v>0</v>
      </c>
      <c r="N238" s="50"/>
      <c r="O238" s="143" t="e">
        <f t="shared" si="22"/>
        <v>#DIV/0!</v>
      </c>
    </row>
    <row r="239" spans="1:15" s="3" customFormat="1" ht="11.25" customHeight="1" hidden="1">
      <c r="A239" s="82" t="s">
        <v>11</v>
      </c>
      <c r="B239" s="185"/>
      <c r="C239" s="180"/>
      <c r="D239" s="161"/>
      <c r="E239" s="63"/>
      <c r="F239" s="150"/>
      <c r="G239" s="63"/>
      <c r="H239" s="50"/>
      <c r="I239" s="143" t="e">
        <f>ROUND(G239/B239*100,1)</f>
        <v>#DIV/0!</v>
      </c>
      <c r="J239" s="63"/>
      <c r="K239" s="50"/>
      <c r="L239" s="143" t="e">
        <f t="shared" si="21"/>
        <v>#DIV/0!</v>
      </c>
      <c r="M239" s="63"/>
      <c r="N239" s="50"/>
      <c r="O239" s="143" t="e">
        <f t="shared" si="22"/>
        <v>#DIV/0!</v>
      </c>
    </row>
    <row r="240" spans="1:15" s="8" customFormat="1" ht="26.25" customHeight="1" hidden="1">
      <c r="A240" s="82" t="s">
        <v>60</v>
      </c>
      <c r="B240" s="188"/>
      <c r="C240" s="180"/>
      <c r="D240" s="164"/>
      <c r="E240" s="43"/>
      <c r="F240" s="150"/>
      <c r="G240" s="43"/>
      <c r="H240" s="50"/>
      <c r="I240" s="143" t="e">
        <f>ROUND(G240/B240*100,1)</f>
        <v>#DIV/0!</v>
      </c>
      <c r="J240" s="43"/>
      <c r="K240" s="50"/>
      <c r="L240" s="143" t="e">
        <f t="shared" si="21"/>
        <v>#DIV/0!</v>
      </c>
      <c r="M240" s="43"/>
      <c r="N240" s="50"/>
      <c r="O240" s="143" t="e">
        <f t="shared" si="22"/>
        <v>#DIV/0!</v>
      </c>
    </row>
    <row r="241" spans="1:15" s="7" customFormat="1" ht="15.75">
      <c r="A241" s="84" t="s">
        <v>28</v>
      </c>
      <c r="B241" s="194">
        <f aca="true" t="shared" si="24" ref="B241:G241">B243+B247</f>
        <v>3766.6</v>
      </c>
      <c r="C241" s="194">
        <f t="shared" si="24"/>
        <v>0</v>
      </c>
      <c r="D241" s="194">
        <f t="shared" si="24"/>
        <v>0</v>
      </c>
      <c r="E241" s="194">
        <f t="shared" si="24"/>
        <v>571.7</v>
      </c>
      <c r="F241" s="194">
        <f t="shared" si="24"/>
        <v>0</v>
      </c>
      <c r="G241" s="194">
        <f t="shared" si="24"/>
        <v>705.7</v>
      </c>
      <c r="H241" s="223">
        <f>G241/$G$62*100</f>
        <v>13.215355805243448</v>
      </c>
      <c r="I241" s="143">
        <f>ROUND(G241/B241*100,1)</f>
        <v>18.7</v>
      </c>
      <c r="J241" s="126">
        <f>J243+J247</f>
        <v>0</v>
      </c>
      <c r="K241" s="55" t="e">
        <f>J241/$J$62*100</f>
        <v>#DIV/0!</v>
      </c>
      <c r="L241" s="143">
        <f t="shared" si="21"/>
        <v>0</v>
      </c>
      <c r="M241" s="126">
        <f>M243+M247</f>
        <v>0</v>
      </c>
      <c r="N241" s="55" t="e">
        <f>M241/$M$62*100</f>
        <v>#DIV/0!</v>
      </c>
      <c r="O241" s="143" t="e">
        <f t="shared" si="22"/>
        <v>#DIV/0!</v>
      </c>
    </row>
    <row r="242" spans="1:15" s="3" customFormat="1" ht="15.75">
      <c r="A242" s="81" t="s">
        <v>11</v>
      </c>
      <c r="B242" s="185"/>
      <c r="C242" s="180"/>
      <c r="D242" s="166"/>
      <c r="E242" s="40"/>
      <c r="F242" s="150"/>
      <c r="G242" s="121"/>
      <c r="H242" s="50"/>
      <c r="I242" s="143"/>
      <c r="J242" s="121"/>
      <c r="K242" s="50"/>
      <c r="L242" s="143" t="e">
        <f t="shared" si="21"/>
        <v>#DIV/0!</v>
      </c>
      <c r="M242" s="121"/>
      <c r="N242" s="50"/>
      <c r="O242" s="143" t="e">
        <f t="shared" si="22"/>
        <v>#DIV/0!</v>
      </c>
    </row>
    <row r="243" spans="1:15" s="56" customFormat="1" ht="33" customHeight="1" hidden="1">
      <c r="A243" s="80" t="s">
        <v>105</v>
      </c>
      <c r="B243" s="194">
        <f>B245+B246</f>
        <v>0</v>
      </c>
      <c r="C243" s="180"/>
      <c r="D243" s="165">
        <f>D245+D246</f>
        <v>0</v>
      </c>
      <c r="E243" s="61">
        <f>E245+E246</f>
        <v>0</v>
      </c>
      <c r="F243" s="150"/>
      <c r="G243" s="106">
        <f>G245+G246</f>
        <v>0</v>
      </c>
      <c r="H243" s="50"/>
      <c r="I243" s="143" t="e">
        <f>ROUND(G243/B243*100,1)</f>
        <v>#DIV/0!</v>
      </c>
      <c r="J243" s="106">
        <f>J245+J246</f>
        <v>0</v>
      </c>
      <c r="K243" s="50"/>
      <c r="L243" s="143" t="e">
        <f t="shared" si="21"/>
        <v>#DIV/0!</v>
      </c>
      <c r="M243" s="106">
        <f>M245+M246</f>
        <v>0</v>
      </c>
      <c r="N243" s="50"/>
      <c r="O243" s="143" t="e">
        <f t="shared" si="22"/>
        <v>#DIV/0!</v>
      </c>
    </row>
    <row r="244" spans="1:15" s="3" customFormat="1" ht="15.75" customHeight="1" hidden="1">
      <c r="A244" s="82" t="s">
        <v>26</v>
      </c>
      <c r="B244" s="185"/>
      <c r="C244" s="180"/>
      <c r="D244" s="166"/>
      <c r="E244" s="40"/>
      <c r="F244" s="150"/>
      <c r="G244" s="121"/>
      <c r="H244" s="50"/>
      <c r="I244" s="143" t="e">
        <f>ROUND(G244/B244*100,1)</f>
        <v>#DIV/0!</v>
      </c>
      <c r="J244" s="121"/>
      <c r="K244" s="50"/>
      <c r="L244" s="143" t="e">
        <f t="shared" si="21"/>
        <v>#DIV/0!</v>
      </c>
      <c r="M244" s="121"/>
      <c r="N244" s="50"/>
      <c r="O244" s="143" t="e">
        <f t="shared" si="22"/>
        <v>#DIV/0!</v>
      </c>
    </row>
    <row r="245" spans="1:15" s="3" customFormat="1" ht="15.75" customHeight="1" hidden="1">
      <c r="A245" s="83" t="s">
        <v>37</v>
      </c>
      <c r="B245" s="186"/>
      <c r="C245" s="180"/>
      <c r="D245" s="165"/>
      <c r="E245" s="42">
        <f>B245+D245</f>
        <v>0</v>
      </c>
      <c r="F245" s="150"/>
      <c r="G245" s="122"/>
      <c r="H245" s="50"/>
      <c r="I245" s="143" t="e">
        <f>ROUND(G245/B245*100,1)</f>
        <v>#DIV/0!</v>
      </c>
      <c r="J245" s="122"/>
      <c r="K245" s="50"/>
      <c r="L245" s="143" t="e">
        <f t="shared" si="21"/>
        <v>#DIV/0!</v>
      </c>
      <c r="M245" s="122"/>
      <c r="N245" s="50"/>
      <c r="O245" s="143" t="e">
        <f t="shared" si="22"/>
        <v>#DIV/0!</v>
      </c>
    </row>
    <row r="246" spans="1:15" s="3" customFormat="1" ht="15.75" customHeight="1" hidden="1">
      <c r="A246" s="83" t="s">
        <v>38</v>
      </c>
      <c r="B246" s="186"/>
      <c r="C246" s="180"/>
      <c r="D246" s="165"/>
      <c r="E246" s="42">
        <f>B246+D246</f>
        <v>0</v>
      </c>
      <c r="F246" s="150"/>
      <c r="G246" s="122"/>
      <c r="H246" s="50"/>
      <c r="I246" s="143" t="e">
        <f>ROUND(G246/B246*100,1)</f>
        <v>#DIV/0!</v>
      </c>
      <c r="J246" s="122"/>
      <c r="K246" s="50"/>
      <c r="L246" s="143" t="e">
        <f t="shared" si="21"/>
        <v>#DIV/0!</v>
      </c>
      <c r="M246" s="122"/>
      <c r="N246" s="50"/>
      <c r="O246" s="143" t="e">
        <f t="shared" si="22"/>
        <v>#DIV/0!</v>
      </c>
    </row>
    <row r="247" spans="1:15" s="56" customFormat="1" ht="53.25" customHeight="1">
      <c r="A247" s="80" t="s">
        <v>25</v>
      </c>
      <c r="B247" s="185">
        <f aca="true" t="shared" si="25" ref="B247:G247">B249+B270+B289</f>
        <v>3766.6</v>
      </c>
      <c r="C247" s="185">
        <f t="shared" si="25"/>
        <v>0</v>
      </c>
      <c r="D247" s="185">
        <f t="shared" si="25"/>
        <v>0</v>
      </c>
      <c r="E247" s="185">
        <f t="shared" si="25"/>
        <v>571.7</v>
      </c>
      <c r="F247" s="185">
        <f t="shared" si="25"/>
        <v>0</v>
      </c>
      <c r="G247" s="185">
        <f t="shared" si="25"/>
        <v>705.7</v>
      </c>
      <c r="H247" s="50"/>
      <c r="I247" s="143">
        <f>ROUND(G247/B247*100,1)</f>
        <v>18.7</v>
      </c>
      <c r="J247" s="105">
        <f>J249+J270+J289</f>
        <v>0</v>
      </c>
      <c r="K247" s="50"/>
      <c r="L247" s="143">
        <f t="shared" si="21"/>
        <v>0</v>
      </c>
      <c r="M247" s="105">
        <f>M249+M270+M289</f>
        <v>0</v>
      </c>
      <c r="N247" s="50"/>
      <c r="O247" s="143" t="e">
        <f t="shared" si="22"/>
        <v>#DIV/0!</v>
      </c>
    </row>
    <row r="248" spans="1:15" s="3" customFormat="1" ht="14.25" customHeight="1">
      <c r="A248" s="82" t="s">
        <v>11</v>
      </c>
      <c r="B248" s="185"/>
      <c r="C248" s="180"/>
      <c r="D248" s="161"/>
      <c r="E248" s="63"/>
      <c r="F248" s="150"/>
      <c r="G248" s="63"/>
      <c r="H248" s="50"/>
      <c r="I248" s="143"/>
      <c r="J248" s="63"/>
      <c r="K248" s="50"/>
      <c r="L248" s="143" t="e">
        <f t="shared" si="21"/>
        <v>#DIV/0!</v>
      </c>
      <c r="M248" s="63"/>
      <c r="N248" s="50"/>
      <c r="O248" s="143" t="e">
        <f t="shared" si="22"/>
        <v>#DIV/0!</v>
      </c>
    </row>
    <row r="249" spans="1:15" s="56" customFormat="1" ht="56.25" customHeight="1">
      <c r="A249" s="80" t="s">
        <v>179</v>
      </c>
      <c r="B249" s="185">
        <f aca="true" t="shared" si="26" ref="B249:G249">B251+B256+B264</f>
        <v>3111.5</v>
      </c>
      <c r="C249" s="185">
        <f t="shared" si="26"/>
        <v>0</v>
      </c>
      <c r="D249" s="185">
        <f t="shared" si="26"/>
        <v>0</v>
      </c>
      <c r="E249" s="185">
        <f t="shared" si="26"/>
        <v>329.09999999999997</v>
      </c>
      <c r="F249" s="185">
        <f t="shared" si="26"/>
        <v>0</v>
      </c>
      <c r="G249" s="185">
        <f t="shared" si="26"/>
        <v>12.5</v>
      </c>
      <c r="H249" s="50"/>
      <c r="I249" s="143">
        <f>ROUND(G249/B249*100,1)</f>
        <v>0.4</v>
      </c>
      <c r="J249" s="68">
        <f>J251+J256+J264</f>
        <v>0</v>
      </c>
      <c r="K249" s="50"/>
      <c r="L249" s="143">
        <f t="shared" si="21"/>
        <v>0</v>
      </c>
      <c r="M249" s="68">
        <f>M251+M256+M264</f>
        <v>0</v>
      </c>
      <c r="N249" s="50"/>
      <c r="O249" s="143" t="e">
        <f t="shared" si="22"/>
        <v>#DIV/0!</v>
      </c>
    </row>
    <row r="250" spans="1:15" s="3" customFormat="1" ht="14.25" customHeight="1">
      <c r="A250" s="82" t="s">
        <v>107</v>
      </c>
      <c r="B250" s="185"/>
      <c r="C250" s="180"/>
      <c r="D250" s="161"/>
      <c r="E250" s="63"/>
      <c r="F250" s="150"/>
      <c r="G250" s="108"/>
      <c r="H250" s="50"/>
      <c r="I250" s="143"/>
      <c r="J250" s="108"/>
      <c r="K250" s="50"/>
      <c r="L250" s="143" t="e">
        <f t="shared" si="21"/>
        <v>#DIV/0!</v>
      </c>
      <c r="M250" s="108"/>
      <c r="N250" s="50"/>
      <c r="O250" s="143" t="e">
        <f t="shared" si="22"/>
        <v>#DIV/0!</v>
      </c>
    </row>
    <row r="251" spans="1:15" s="3" customFormat="1" ht="15.75">
      <c r="A251" s="83" t="s">
        <v>37</v>
      </c>
      <c r="B251" s="186">
        <f aca="true" t="shared" si="27" ref="B251:G251">SUM(B253:B255)</f>
        <v>283.59999999999997</v>
      </c>
      <c r="C251" s="186">
        <f t="shared" si="27"/>
        <v>0</v>
      </c>
      <c r="D251" s="186">
        <f t="shared" si="27"/>
        <v>0</v>
      </c>
      <c r="E251" s="186">
        <f t="shared" si="27"/>
        <v>283.59999999999997</v>
      </c>
      <c r="F251" s="186">
        <f t="shared" si="27"/>
        <v>0</v>
      </c>
      <c r="G251" s="186">
        <f t="shared" si="27"/>
        <v>0</v>
      </c>
      <c r="H251" s="50"/>
      <c r="I251" s="143">
        <f>ROUND(G251/B251*100,1)</f>
        <v>0</v>
      </c>
      <c r="J251" s="117">
        <f>SUM(J253:J254)</f>
        <v>0</v>
      </c>
      <c r="K251" s="50"/>
      <c r="L251" s="143" t="e">
        <f t="shared" si="21"/>
        <v>#DIV/0!</v>
      </c>
      <c r="M251" s="117">
        <f>SUM(M253:M254)</f>
        <v>0</v>
      </c>
      <c r="N251" s="50"/>
      <c r="O251" s="143" t="e">
        <f t="shared" si="22"/>
        <v>#DIV/0!</v>
      </c>
    </row>
    <row r="252" spans="1:15" s="8" customFormat="1" ht="15" customHeight="1">
      <c r="A252" s="115" t="s">
        <v>184</v>
      </c>
      <c r="B252" s="187"/>
      <c r="C252" s="182"/>
      <c r="D252" s="163"/>
      <c r="E252" s="107">
        <f>B252+D252</f>
        <v>0</v>
      </c>
      <c r="F252" s="151"/>
      <c r="G252" s="41"/>
      <c r="H252" s="137"/>
      <c r="I252" s="143"/>
      <c r="J252" s="41"/>
      <c r="K252" s="137"/>
      <c r="L252" s="143" t="e">
        <f t="shared" si="21"/>
        <v>#DIV/0!</v>
      </c>
      <c r="M252" s="41"/>
      <c r="N252" s="137"/>
      <c r="O252" s="143" t="e">
        <f t="shared" si="22"/>
        <v>#DIV/0!</v>
      </c>
    </row>
    <row r="253" spans="1:15" s="10" customFormat="1" ht="43.5" customHeight="1">
      <c r="A253" s="214" t="s">
        <v>235</v>
      </c>
      <c r="B253" s="186">
        <v>236.7</v>
      </c>
      <c r="C253" s="180"/>
      <c r="D253" s="161"/>
      <c r="E253" s="43">
        <f>B253+D253</f>
        <v>236.7</v>
      </c>
      <c r="F253" s="150"/>
      <c r="G253" s="64"/>
      <c r="H253" s="50"/>
      <c r="I253" s="143">
        <f>ROUND(G253/B253*100,1)</f>
        <v>0</v>
      </c>
      <c r="J253" s="64"/>
      <c r="K253" s="50"/>
      <c r="L253" s="143" t="e">
        <f t="shared" si="21"/>
        <v>#DIV/0!</v>
      </c>
      <c r="M253" s="64"/>
      <c r="N253" s="50"/>
      <c r="O253" s="143" t="e">
        <f t="shared" si="22"/>
        <v>#DIV/0!</v>
      </c>
    </row>
    <row r="254" spans="1:15" s="10" customFormat="1" ht="34.5" customHeight="1">
      <c r="A254" s="25" t="s">
        <v>233</v>
      </c>
      <c r="B254" s="186">
        <v>46.9</v>
      </c>
      <c r="C254" s="180"/>
      <c r="D254" s="161"/>
      <c r="E254" s="43">
        <f>B254+D254</f>
        <v>46.9</v>
      </c>
      <c r="F254" s="150"/>
      <c r="G254" s="64"/>
      <c r="H254" s="50"/>
      <c r="I254" s="143">
        <f>ROUND(G254/B254*100,1)</f>
        <v>0</v>
      </c>
      <c r="J254" s="64"/>
      <c r="K254" s="50"/>
      <c r="L254" s="143" t="e">
        <f t="shared" si="21"/>
        <v>#DIV/0!</v>
      </c>
      <c r="M254" s="64"/>
      <c r="N254" s="50"/>
      <c r="O254" s="143" t="e">
        <f t="shared" si="22"/>
        <v>#DIV/0!</v>
      </c>
    </row>
    <row r="255" spans="1:15" s="10" customFormat="1" ht="14.25" customHeight="1">
      <c r="A255" s="202" t="s">
        <v>210</v>
      </c>
      <c r="B255" s="186"/>
      <c r="C255" s="180"/>
      <c r="D255" s="161"/>
      <c r="E255" s="43"/>
      <c r="F255" s="150"/>
      <c r="G255" s="64"/>
      <c r="H255" s="50"/>
      <c r="I255" s="143"/>
      <c r="J255" s="64"/>
      <c r="K255" s="50"/>
      <c r="L255" s="143"/>
      <c r="M255" s="64"/>
      <c r="N255" s="50"/>
      <c r="O255" s="143"/>
    </row>
    <row r="256" spans="1:15" s="3" customFormat="1" ht="17.25" customHeight="1">
      <c r="A256" s="83" t="s">
        <v>38</v>
      </c>
      <c r="B256" s="186">
        <f>SUM(B258:B263)</f>
        <v>2827.9</v>
      </c>
      <c r="C256" s="180"/>
      <c r="D256" s="162">
        <f>SUM(D260:D263)</f>
        <v>0</v>
      </c>
      <c r="E256" s="117">
        <f>SUM(E260:E263)</f>
        <v>45.5</v>
      </c>
      <c r="F256" s="150"/>
      <c r="G256" s="117">
        <f>SUM(G258:G263)</f>
        <v>12.5</v>
      </c>
      <c r="H256" s="50"/>
      <c r="I256" s="143">
        <f>ROUND(G256/B256*100,1)</f>
        <v>0.4</v>
      </c>
      <c r="J256" s="117">
        <f>SUM(J260:J263)</f>
        <v>0</v>
      </c>
      <c r="K256" s="50"/>
      <c r="L256" s="143">
        <f t="shared" si="21"/>
        <v>0</v>
      </c>
      <c r="M256" s="117">
        <f>SUM(M260:M263)</f>
        <v>0</v>
      </c>
      <c r="N256" s="50"/>
      <c r="O256" s="143" t="e">
        <f t="shared" si="22"/>
        <v>#DIV/0!</v>
      </c>
    </row>
    <row r="257" spans="1:15" s="8" customFormat="1" ht="15" customHeight="1">
      <c r="A257" s="115" t="s">
        <v>184</v>
      </c>
      <c r="B257" s="187"/>
      <c r="C257" s="182"/>
      <c r="D257" s="163"/>
      <c r="E257" s="107">
        <f>B257+D257</f>
        <v>0</v>
      </c>
      <c r="F257" s="151"/>
      <c r="G257" s="41"/>
      <c r="H257" s="137"/>
      <c r="I257" s="143"/>
      <c r="J257" s="41"/>
      <c r="K257" s="137"/>
      <c r="L257" s="143" t="e">
        <f t="shared" si="21"/>
        <v>#DIV/0!</v>
      </c>
      <c r="M257" s="41"/>
      <c r="N257" s="137"/>
      <c r="O257" s="143" t="e">
        <f t="shared" si="22"/>
        <v>#DIV/0!</v>
      </c>
    </row>
    <row r="258" spans="1:15" s="8" customFormat="1" ht="27" customHeight="1">
      <c r="A258" s="217" t="s">
        <v>217</v>
      </c>
      <c r="B258" s="187">
        <v>13.9</v>
      </c>
      <c r="C258" s="182"/>
      <c r="D258" s="163"/>
      <c r="E258" s="107"/>
      <c r="F258" s="151"/>
      <c r="G258" s="206">
        <v>12.5</v>
      </c>
      <c r="H258" s="137"/>
      <c r="I258" s="143"/>
      <c r="J258" s="41"/>
      <c r="K258" s="137"/>
      <c r="L258" s="143"/>
      <c r="M258" s="41"/>
      <c r="N258" s="137"/>
      <c r="O258" s="143"/>
    </row>
    <row r="259" spans="1:15" s="8" customFormat="1" ht="54.75" customHeight="1">
      <c r="A259" s="214" t="s">
        <v>234</v>
      </c>
      <c r="B259" s="203">
        <v>664.2</v>
      </c>
      <c r="C259" s="182"/>
      <c r="D259" s="163"/>
      <c r="E259" s="107"/>
      <c r="F259" s="151"/>
      <c r="G259" s="41"/>
      <c r="H259" s="137"/>
      <c r="I259" s="143">
        <f>ROUND(G259/B259*100,1)</f>
        <v>0</v>
      </c>
      <c r="J259" s="41"/>
      <c r="K259" s="137"/>
      <c r="L259" s="143" t="e">
        <f t="shared" si="21"/>
        <v>#DIV/0!</v>
      </c>
      <c r="M259" s="41"/>
      <c r="N259" s="137"/>
      <c r="O259" s="143" t="e">
        <f t="shared" si="22"/>
        <v>#DIV/0!</v>
      </c>
    </row>
    <row r="260" spans="1:15" s="10" customFormat="1" ht="55.5" customHeight="1">
      <c r="A260" s="27" t="s">
        <v>238</v>
      </c>
      <c r="B260" s="204">
        <v>45.5</v>
      </c>
      <c r="C260" s="180"/>
      <c r="D260" s="161"/>
      <c r="E260" s="43">
        <f>B260+D260</f>
        <v>45.5</v>
      </c>
      <c r="F260" s="150"/>
      <c r="G260" s="64"/>
      <c r="H260" s="50"/>
      <c r="I260" s="143">
        <f>ROUND(G260/B260*100,1)</f>
        <v>0</v>
      </c>
      <c r="J260" s="64"/>
      <c r="K260" s="50"/>
      <c r="L260" s="143" t="e">
        <f t="shared" si="21"/>
        <v>#DIV/0!</v>
      </c>
      <c r="M260" s="64"/>
      <c r="N260" s="50"/>
      <c r="O260" s="143" t="e">
        <f t="shared" si="22"/>
        <v>#DIV/0!</v>
      </c>
    </row>
    <row r="261" spans="1:15" s="10" customFormat="1" ht="63" customHeight="1">
      <c r="A261" s="214" t="s">
        <v>249</v>
      </c>
      <c r="B261" s="204">
        <v>2104.3</v>
      </c>
      <c r="C261" s="180"/>
      <c r="D261" s="161"/>
      <c r="E261" s="43"/>
      <c r="F261" s="150"/>
      <c r="G261" s="64"/>
      <c r="H261" s="50"/>
      <c r="I261" s="143">
        <f>ROUND(G261/B261*100,1)</f>
        <v>0</v>
      </c>
      <c r="J261" s="64"/>
      <c r="K261" s="50"/>
      <c r="L261" s="143"/>
      <c r="M261" s="64"/>
      <c r="N261" s="50"/>
      <c r="O261" s="143"/>
    </row>
    <row r="262" spans="1:15" s="10" customFormat="1" ht="14.25" customHeight="1">
      <c r="A262" s="201"/>
      <c r="B262" s="204"/>
      <c r="C262" s="180"/>
      <c r="D262" s="161"/>
      <c r="E262" s="43"/>
      <c r="F262" s="150"/>
      <c r="G262" s="64"/>
      <c r="H262" s="50"/>
      <c r="I262" s="143"/>
      <c r="J262" s="64"/>
      <c r="K262" s="50"/>
      <c r="L262" s="143"/>
      <c r="M262" s="64"/>
      <c r="N262" s="50"/>
      <c r="O262" s="143"/>
    </row>
    <row r="263" spans="1:15" s="10" customFormat="1" ht="14.25" customHeight="1">
      <c r="A263" s="201"/>
      <c r="B263" s="204"/>
      <c r="C263" s="180"/>
      <c r="D263" s="161"/>
      <c r="E263" s="43">
        <f>B263+D263</f>
        <v>0</v>
      </c>
      <c r="F263" s="150"/>
      <c r="G263" s="64"/>
      <c r="H263" s="50"/>
      <c r="I263" s="143"/>
      <c r="J263" s="64"/>
      <c r="K263" s="50"/>
      <c r="L263" s="143" t="e">
        <f aca="true" t="shared" si="28" ref="L263:L333">ROUND(J263/G263*100,1)</f>
        <v>#DIV/0!</v>
      </c>
      <c r="M263" s="64"/>
      <c r="N263" s="50"/>
      <c r="O263" s="143" t="e">
        <f aca="true" t="shared" si="29" ref="O263:O333">ROUND(M263/J263*100,1)</f>
        <v>#DIV/0!</v>
      </c>
    </row>
    <row r="264" spans="1:15" s="3" customFormat="1" ht="17.25" customHeight="1">
      <c r="A264" s="83" t="s">
        <v>181</v>
      </c>
      <c r="B264" s="186">
        <f>SUM(B266:B269)</f>
        <v>0</v>
      </c>
      <c r="C264" s="180"/>
      <c r="D264" s="162">
        <f>SUM(D266:D269)</f>
        <v>0</v>
      </c>
      <c r="E264" s="117">
        <f>SUM(E266:E269)</f>
        <v>0</v>
      </c>
      <c r="F264" s="150"/>
      <c r="G264" s="117">
        <f>SUM(G266:G269)</f>
        <v>0</v>
      </c>
      <c r="H264" s="50"/>
      <c r="I264" s="143"/>
      <c r="J264" s="117">
        <f>SUM(J266:J269)</f>
        <v>0</v>
      </c>
      <c r="K264" s="50"/>
      <c r="L264" s="143" t="e">
        <f t="shared" si="28"/>
        <v>#DIV/0!</v>
      </c>
      <c r="M264" s="117">
        <f>SUM(M266:M269)</f>
        <v>0</v>
      </c>
      <c r="N264" s="50"/>
      <c r="O264" s="143" t="e">
        <f t="shared" si="29"/>
        <v>#DIV/0!</v>
      </c>
    </row>
    <row r="265" spans="1:15" s="8" customFormat="1" ht="15" customHeight="1">
      <c r="A265" s="115" t="s">
        <v>184</v>
      </c>
      <c r="B265" s="187"/>
      <c r="C265" s="182"/>
      <c r="D265" s="163"/>
      <c r="E265" s="107">
        <f>B265+D265</f>
        <v>0</v>
      </c>
      <c r="F265" s="151"/>
      <c r="G265" s="41"/>
      <c r="H265" s="137"/>
      <c r="I265" s="143"/>
      <c r="J265" s="41"/>
      <c r="K265" s="137"/>
      <c r="L265" s="143" t="e">
        <f t="shared" si="28"/>
        <v>#DIV/0!</v>
      </c>
      <c r="M265" s="41"/>
      <c r="N265" s="137"/>
      <c r="O265" s="143" t="e">
        <f t="shared" si="29"/>
        <v>#DIV/0!</v>
      </c>
    </row>
    <row r="266" spans="1:15" s="10" customFormat="1" ht="63" customHeight="1">
      <c r="A266" s="224"/>
      <c r="B266" s="204"/>
      <c r="C266" s="180"/>
      <c r="D266" s="161"/>
      <c r="E266" s="43">
        <f>B266+D266</f>
        <v>0</v>
      </c>
      <c r="F266" s="150"/>
      <c r="G266" s="64"/>
      <c r="H266" s="50"/>
      <c r="I266" s="143"/>
      <c r="J266" s="64"/>
      <c r="K266" s="50"/>
      <c r="L266" s="143" t="e">
        <f t="shared" si="28"/>
        <v>#DIV/0!</v>
      </c>
      <c r="M266" s="64"/>
      <c r="N266" s="50"/>
      <c r="O266" s="143" t="e">
        <f t="shared" si="29"/>
        <v>#DIV/0!</v>
      </c>
    </row>
    <row r="267" spans="1:15" s="10" customFormat="1" ht="14.25" customHeight="1">
      <c r="A267" s="201" t="s">
        <v>201</v>
      </c>
      <c r="B267" s="204"/>
      <c r="C267" s="180"/>
      <c r="D267" s="161"/>
      <c r="E267" s="43"/>
      <c r="F267" s="150"/>
      <c r="G267" s="64"/>
      <c r="H267" s="50"/>
      <c r="I267" s="143"/>
      <c r="J267" s="64"/>
      <c r="K267" s="50"/>
      <c r="L267" s="143" t="e">
        <f t="shared" si="28"/>
        <v>#DIV/0!</v>
      </c>
      <c r="M267" s="64"/>
      <c r="N267" s="50"/>
      <c r="O267" s="143" t="e">
        <f t="shared" si="29"/>
        <v>#DIV/0!</v>
      </c>
    </row>
    <row r="268" spans="1:15" s="10" customFormat="1" ht="14.25" customHeight="1">
      <c r="A268" s="201"/>
      <c r="B268" s="204"/>
      <c r="C268" s="180"/>
      <c r="D268" s="161"/>
      <c r="E268" s="43"/>
      <c r="F268" s="150"/>
      <c r="G268" s="64"/>
      <c r="H268" s="50"/>
      <c r="I268" s="143"/>
      <c r="J268" s="64"/>
      <c r="K268" s="50"/>
      <c r="L268" s="143" t="e">
        <f t="shared" si="28"/>
        <v>#DIV/0!</v>
      </c>
      <c r="M268" s="64"/>
      <c r="N268" s="50"/>
      <c r="O268" s="143" t="e">
        <f t="shared" si="29"/>
        <v>#DIV/0!</v>
      </c>
    </row>
    <row r="269" spans="1:15" s="10" customFormat="1" ht="23.25" customHeight="1">
      <c r="A269" s="201"/>
      <c r="B269" s="204"/>
      <c r="C269" s="180"/>
      <c r="D269" s="161"/>
      <c r="E269" s="43">
        <f>B269+D269</f>
        <v>0</v>
      </c>
      <c r="F269" s="150"/>
      <c r="G269" s="64"/>
      <c r="H269" s="50"/>
      <c r="I269" s="143"/>
      <c r="J269" s="64"/>
      <c r="K269" s="50"/>
      <c r="L269" s="143" t="e">
        <f t="shared" si="28"/>
        <v>#DIV/0!</v>
      </c>
      <c r="M269" s="64"/>
      <c r="N269" s="50"/>
      <c r="O269" s="143" t="e">
        <f t="shared" si="29"/>
        <v>#DIV/0!</v>
      </c>
    </row>
    <row r="270" spans="1:15" s="56" customFormat="1" ht="32.25" customHeight="1">
      <c r="A270" s="84" t="s">
        <v>108</v>
      </c>
      <c r="B270" s="194">
        <f aca="true" t="shared" si="30" ref="B270:G270">B272+B277+B283</f>
        <v>655.1</v>
      </c>
      <c r="C270" s="194">
        <f t="shared" si="30"/>
        <v>0</v>
      </c>
      <c r="D270" s="194">
        <f t="shared" si="30"/>
        <v>0</v>
      </c>
      <c r="E270" s="194">
        <f t="shared" si="30"/>
        <v>242.60000000000002</v>
      </c>
      <c r="F270" s="194">
        <f t="shared" si="30"/>
        <v>0</v>
      </c>
      <c r="G270" s="194">
        <f t="shared" si="30"/>
        <v>693.2</v>
      </c>
      <c r="H270" s="50"/>
      <c r="I270" s="143">
        <f aca="true" t="shared" si="31" ref="I263:I333">ROUND(G270/B270*100,1)</f>
        <v>105.8</v>
      </c>
      <c r="J270" s="106">
        <f>J272+J277+J283</f>
        <v>0</v>
      </c>
      <c r="K270" s="50"/>
      <c r="L270" s="143">
        <f t="shared" si="28"/>
        <v>0</v>
      </c>
      <c r="M270" s="106">
        <f>M272+M277+M283</f>
        <v>0</v>
      </c>
      <c r="N270" s="50"/>
      <c r="O270" s="143" t="e">
        <f t="shared" si="29"/>
        <v>#DIV/0!</v>
      </c>
    </row>
    <row r="271" spans="1:15" s="3" customFormat="1" ht="15.75">
      <c r="A271" s="82" t="s">
        <v>26</v>
      </c>
      <c r="B271" s="185"/>
      <c r="C271" s="180"/>
      <c r="D271" s="166"/>
      <c r="E271" s="40"/>
      <c r="F271" s="150"/>
      <c r="G271" s="121"/>
      <c r="H271" s="50"/>
      <c r="I271" s="143"/>
      <c r="J271" s="121"/>
      <c r="K271" s="50"/>
      <c r="L271" s="143" t="e">
        <f t="shared" si="28"/>
        <v>#DIV/0!</v>
      </c>
      <c r="M271" s="121"/>
      <c r="N271" s="50"/>
      <c r="O271" s="143" t="e">
        <f t="shared" si="29"/>
        <v>#DIV/0!</v>
      </c>
    </row>
    <row r="272" spans="1:15" s="3" customFormat="1" ht="15.75">
      <c r="A272" s="84" t="s">
        <v>37</v>
      </c>
      <c r="B272" s="185">
        <f>SUM(B274:B276)</f>
        <v>242.60000000000002</v>
      </c>
      <c r="C272" s="180"/>
      <c r="D272" s="161">
        <f>SUM(D274:D276)</f>
        <v>0</v>
      </c>
      <c r="E272" s="63">
        <f>SUM(E274:E276)</f>
        <v>242.60000000000002</v>
      </c>
      <c r="F272" s="150"/>
      <c r="G272" s="108">
        <f>SUM(G274:G276)</f>
        <v>264.8</v>
      </c>
      <c r="H272" s="50"/>
      <c r="I272" s="143">
        <f t="shared" si="31"/>
        <v>109.2</v>
      </c>
      <c r="J272" s="108">
        <f>SUM(J274:J276)</f>
        <v>0</v>
      </c>
      <c r="K272" s="50"/>
      <c r="L272" s="143">
        <f t="shared" si="28"/>
        <v>0</v>
      </c>
      <c r="M272" s="108">
        <f>SUM(M274:M276)</f>
        <v>0</v>
      </c>
      <c r="N272" s="50"/>
      <c r="O272" s="143" t="e">
        <f t="shared" si="29"/>
        <v>#DIV/0!</v>
      </c>
    </row>
    <row r="273" spans="1:15" s="3" customFormat="1" ht="12.75" customHeight="1">
      <c r="A273" s="82" t="s">
        <v>178</v>
      </c>
      <c r="B273" s="185"/>
      <c r="C273" s="180"/>
      <c r="D273" s="161"/>
      <c r="E273" s="63"/>
      <c r="F273" s="150"/>
      <c r="G273" s="63"/>
      <c r="H273" s="50"/>
      <c r="I273" s="143"/>
      <c r="J273" s="63"/>
      <c r="K273" s="50"/>
      <c r="L273" s="143" t="e">
        <f t="shared" si="28"/>
        <v>#DIV/0!</v>
      </c>
      <c r="M273" s="63"/>
      <c r="N273" s="50"/>
      <c r="O273" s="143" t="e">
        <f t="shared" si="29"/>
        <v>#DIV/0!</v>
      </c>
    </row>
    <row r="274" spans="1:15" s="3" customFormat="1" ht="15.75">
      <c r="A274" s="83" t="s">
        <v>190</v>
      </c>
      <c r="B274" s="186"/>
      <c r="C274" s="180"/>
      <c r="D274" s="165"/>
      <c r="E274" s="42">
        <f>B274+D274</f>
        <v>0</v>
      </c>
      <c r="F274" s="150"/>
      <c r="G274" s="122"/>
      <c r="H274" s="50"/>
      <c r="I274" s="143"/>
      <c r="J274" s="122"/>
      <c r="K274" s="50"/>
      <c r="L274" s="143" t="e">
        <f t="shared" si="28"/>
        <v>#DIV/0!</v>
      </c>
      <c r="M274" s="122"/>
      <c r="N274" s="50"/>
      <c r="O274" s="143" t="e">
        <f t="shared" si="29"/>
        <v>#DIV/0!</v>
      </c>
    </row>
    <row r="275" spans="1:15" s="3" customFormat="1" ht="18" customHeight="1">
      <c r="A275" s="83" t="s">
        <v>191</v>
      </c>
      <c r="B275" s="186">
        <v>208.9</v>
      </c>
      <c r="C275" s="180"/>
      <c r="D275" s="165"/>
      <c r="E275" s="42">
        <f>B275+D275</f>
        <v>208.9</v>
      </c>
      <c r="F275" s="150"/>
      <c r="G275" s="207">
        <v>224</v>
      </c>
      <c r="H275" s="50"/>
      <c r="I275" s="143">
        <f t="shared" si="31"/>
        <v>107.2</v>
      </c>
      <c r="J275" s="122"/>
      <c r="K275" s="50"/>
      <c r="L275" s="143">
        <f t="shared" si="28"/>
        <v>0</v>
      </c>
      <c r="M275" s="122"/>
      <c r="N275" s="50"/>
      <c r="O275" s="143" t="e">
        <f t="shared" si="29"/>
        <v>#DIV/0!</v>
      </c>
    </row>
    <row r="276" spans="1:15" s="3" customFormat="1" ht="16.5" customHeight="1">
      <c r="A276" s="83" t="s">
        <v>248</v>
      </c>
      <c r="B276" s="186">
        <v>33.7</v>
      </c>
      <c r="C276" s="180"/>
      <c r="D276" s="165"/>
      <c r="E276" s="42">
        <f>B276+D276</f>
        <v>33.7</v>
      </c>
      <c r="F276" s="150"/>
      <c r="G276" s="207">
        <v>40.8</v>
      </c>
      <c r="H276" s="50"/>
      <c r="I276" s="143">
        <f t="shared" si="31"/>
        <v>121.1</v>
      </c>
      <c r="J276" s="122"/>
      <c r="K276" s="50"/>
      <c r="L276" s="143">
        <f t="shared" si="28"/>
        <v>0</v>
      </c>
      <c r="M276" s="122"/>
      <c r="N276" s="50"/>
      <c r="O276" s="143" t="e">
        <f t="shared" si="29"/>
        <v>#DIV/0!</v>
      </c>
    </row>
    <row r="277" spans="1:15" s="3" customFormat="1" ht="15.75">
      <c r="A277" s="84" t="s">
        <v>69</v>
      </c>
      <c r="B277" s="185">
        <f>SUM(B279:B282)</f>
        <v>39</v>
      </c>
      <c r="C277" s="180"/>
      <c r="D277" s="161">
        <f>SUM(D279:D282)</f>
        <v>0</v>
      </c>
      <c r="E277" s="63">
        <f>SUM(E279:E282)</f>
        <v>0</v>
      </c>
      <c r="F277" s="150"/>
      <c r="G277" s="108">
        <f>SUM(G279:G282)</f>
        <v>56.6</v>
      </c>
      <c r="H277" s="50"/>
      <c r="I277" s="143">
        <f t="shared" si="31"/>
        <v>145.1</v>
      </c>
      <c r="J277" s="108">
        <f>SUM(J279:J282)</f>
        <v>0</v>
      </c>
      <c r="K277" s="50"/>
      <c r="L277" s="143">
        <f t="shared" si="28"/>
        <v>0</v>
      </c>
      <c r="M277" s="108">
        <f>SUM(M279:M282)</f>
        <v>0</v>
      </c>
      <c r="N277" s="50"/>
      <c r="O277" s="143" t="e">
        <f t="shared" si="29"/>
        <v>#DIV/0!</v>
      </c>
    </row>
    <row r="278" spans="1:15" s="3" customFormat="1" ht="16.5" customHeight="1" thickBot="1">
      <c r="A278" s="82" t="s">
        <v>178</v>
      </c>
      <c r="B278" s="185"/>
      <c r="C278" s="180"/>
      <c r="D278" s="161"/>
      <c r="E278" s="63"/>
      <c r="F278" s="150"/>
      <c r="G278" s="63"/>
      <c r="H278" s="50"/>
      <c r="I278" s="143"/>
      <c r="J278" s="63"/>
      <c r="K278" s="50"/>
      <c r="L278" s="143" t="e">
        <f t="shared" si="28"/>
        <v>#DIV/0!</v>
      </c>
      <c r="M278" s="63"/>
      <c r="N278" s="50"/>
      <c r="O278" s="143" t="e">
        <f t="shared" si="29"/>
        <v>#DIV/0!</v>
      </c>
    </row>
    <row r="279" spans="1:15" s="3" customFormat="1" ht="18.75" customHeight="1" thickBot="1">
      <c r="A279" s="216" t="s">
        <v>240</v>
      </c>
      <c r="B279" s="187">
        <v>39</v>
      </c>
      <c r="C279" s="182"/>
      <c r="D279" s="171"/>
      <c r="E279" s="76"/>
      <c r="F279" s="151"/>
      <c r="G279" s="207">
        <v>56.6</v>
      </c>
      <c r="H279" s="50"/>
      <c r="I279" s="143">
        <f t="shared" si="31"/>
        <v>145.1</v>
      </c>
      <c r="J279" s="122"/>
      <c r="K279" s="50"/>
      <c r="L279" s="143">
        <f t="shared" si="28"/>
        <v>0</v>
      </c>
      <c r="M279" s="122"/>
      <c r="N279" s="50"/>
      <c r="O279" s="143" t="e">
        <f t="shared" si="29"/>
        <v>#DIV/0!</v>
      </c>
    </row>
    <row r="280" spans="1:15" s="3" customFormat="1" ht="20.25" customHeight="1" thickBot="1">
      <c r="A280" s="216"/>
      <c r="B280" s="187"/>
      <c r="C280" s="182"/>
      <c r="D280" s="171"/>
      <c r="E280" s="76"/>
      <c r="F280" s="151"/>
      <c r="G280" s="207"/>
      <c r="H280" s="50"/>
      <c r="I280" s="143"/>
      <c r="J280" s="122"/>
      <c r="K280" s="50"/>
      <c r="L280" s="143"/>
      <c r="M280" s="122"/>
      <c r="N280" s="50"/>
      <c r="O280" s="143"/>
    </row>
    <row r="281" spans="1:15" s="3" customFormat="1" ht="17.25" customHeight="1" thickBot="1">
      <c r="A281" s="218"/>
      <c r="B281" s="187"/>
      <c r="C281" s="182"/>
      <c r="D281" s="171"/>
      <c r="E281" s="76"/>
      <c r="F281" s="151"/>
      <c r="G281" s="207"/>
      <c r="H281" s="50"/>
      <c r="I281" s="143"/>
      <c r="J281" s="122"/>
      <c r="K281" s="50"/>
      <c r="L281" s="143"/>
      <c r="M281" s="122"/>
      <c r="N281" s="50"/>
      <c r="O281" s="143"/>
    </row>
    <row r="282" spans="1:15" s="3" customFormat="1" ht="19.5" customHeight="1" thickBot="1">
      <c r="A282" s="219"/>
      <c r="B282" s="186"/>
      <c r="C282" s="180"/>
      <c r="D282" s="165"/>
      <c r="E282" s="42">
        <f>B282+D282</f>
        <v>0</v>
      </c>
      <c r="F282" s="150"/>
      <c r="G282" s="122"/>
      <c r="H282" s="50"/>
      <c r="I282" s="143"/>
      <c r="J282" s="122"/>
      <c r="K282" s="50"/>
      <c r="L282" s="143" t="e">
        <f t="shared" si="28"/>
        <v>#DIV/0!</v>
      </c>
      <c r="M282" s="122"/>
      <c r="N282" s="50"/>
      <c r="O282" s="143" t="e">
        <f t="shared" si="29"/>
        <v>#DIV/0!</v>
      </c>
    </row>
    <row r="283" spans="1:15" s="3" customFormat="1" ht="15.75">
      <c r="A283" s="84" t="s">
        <v>149</v>
      </c>
      <c r="B283" s="185">
        <f>SUM(B284:B288)</f>
        <v>373.5</v>
      </c>
      <c r="C283" s="180"/>
      <c r="D283" s="161">
        <f>SUM(D284:D288)</f>
        <v>0</v>
      </c>
      <c r="E283" s="63">
        <f>SUM(E284:E288)</f>
        <v>0</v>
      </c>
      <c r="F283" s="150"/>
      <c r="G283" s="113">
        <f>SUM(G284:G288)</f>
        <v>371.8</v>
      </c>
      <c r="H283" s="50"/>
      <c r="I283" s="143">
        <f t="shared" si="31"/>
        <v>99.5</v>
      </c>
      <c r="J283" s="108">
        <f>SUM(J284:J288)</f>
        <v>0</v>
      </c>
      <c r="K283" s="50"/>
      <c r="L283" s="143">
        <f t="shared" si="28"/>
        <v>0</v>
      </c>
      <c r="M283" s="108">
        <f>SUM(M284:M288)</f>
        <v>0</v>
      </c>
      <c r="N283" s="50"/>
      <c r="O283" s="143" t="e">
        <f t="shared" si="29"/>
        <v>#DIV/0!</v>
      </c>
    </row>
    <row r="284" spans="1:15" s="3" customFormat="1" ht="18" customHeight="1">
      <c r="A284" s="82" t="s">
        <v>211</v>
      </c>
      <c r="B284" s="186">
        <v>87.2</v>
      </c>
      <c r="C284" s="180"/>
      <c r="D284" s="165"/>
      <c r="E284" s="42"/>
      <c r="F284" s="150"/>
      <c r="G284" s="208">
        <v>53.2</v>
      </c>
      <c r="H284" s="50"/>
      <c r="I284" s="143">
        <f t="shared" si="31"/>
        <v>61</v>
      </c>
      <c r="J284" s="122"/>
      <c r="K284" s="50"/>
      <c r="L284" s="143">
        <f t="shared" si="28"/>
        <v>0</v>
      </c>
      <c r="M284" s="122"/>
      <c r="N284" s="50"/>
      <c r="O284" s="143" t="e">
        <f t="shared" si="29"/>
        <v>#DIV/0!</v>
      </c>
    </row>
    <row r="285" spans="1:15" s="3" customFormat="1" ht="18.75" customHeight="1">
      <c r="A285" s="82" t="s">
        <v>212</v>
      </c>
      <c r="B285" s="186">
        <v>15.7</v>
      </c>
      <c r="C285" s="180"/>
      <c r="D285" s="165"/>
      <c r="E285" s="42"/>
      <c r="F285" s="150"/>
      <c r="G285" s="208">
        <v>15.7</v>
      </c>
      <c r="H285" s="50"/>
      <c r="I285" s="143">
        <f t="shared" si="31"/>
        <v>100</v>
      </c>
      <c r="J285" s="122"/>
      <c r="K285" s="50"/>
      <c r="L285" s="143">
        <f t="shared" si="28"/>
        <v>0</v>
      </c>
      <c r="M285" s="122"/>
      <c r="N285" s="50"/>
      <c r="O285" s="143" t="e">
        <f t="shared" si="29"/>
        <v>#DIV/0!</v>
      </c>
    </row>
    <row r="286" spans="1:15" s="3" customFormat="1" ht="18.75" customHeight="1">
      <c r="A286" s="82" t="s">
        <v>100</v>
      </c>
      <c r="B286" s="186">
        <v>10.3</v>
      </c>
      <c r="C286" s="180"/>
      <c r="D286" s="165"/>
      <c r="E286" s="42"/>
      <c r="F286" s="150"/>
      <c r="G286" s="208">
        <v>10.3</v>
      </c>
      <c r="H286" s="50"/>
      <c r="I286" s="143">
        <f t="shared" si="31"/>
        <v>100</v>
      </c>
      <c r="J286" s="122"/>
      <c r="K286" s="50"/>
      <c r="L286" s="143">
        <f t="shared" si="28"/>
        <v>0</v>
      </c>
      <c r="M286" s="122"/>
      <c r="N286" s="50"/>
      <c r="O286" s="143" t="e">
        <f t="shared" si="29"/>
        <v>#DIV/0!</v>
      </c>
    </row>
    <row r="287" spans="1:15" s="3" customFormat="1" ht="18.75" customHeight="1">
      <c r="A287" s="82" t="s">
        <v>101</v>
      </c>
      <c r="B287" s="186"/>
      <c r="C287" s="180"/>
      <c r="D287" s="165"/>
      <c r="E287" s="42"/>
      <c r="F287" s="150"/>
      <c r="G287" s="207"/>
      <c r="H287" s="50"/>
      <c r="I287" s="143"/>
      <c r="J287" s="122"/>
      <c r="K287" s="50"/>
      <c r="L287" s="143" t="e">
        <f t="shared" si="28"/>
        <v>#DIV/0!</v>
      </c>
      <c r="M287" s="122"/>
      <c r="N287" s="50"/>
      <c r="O287" s="143" t="e">
        <f t="shared" si="29"/>
        <v>#DIV/0!</v>
      </c>
    </row>
    <row r="288" spans="1:15" s="3" customFormat="1" ht="16.5" customHeight="1">
      <c r="A288" s="82" t="s">
        <v>102</v>
      </c>
      <c r="B288" s="186">
        <v>260.3</v>
      </c>
      <c r="C288" s="180"/>
      <c r="D288" s="165"/>
      <c r="E288" s="42"/>
      <c r="F288" s="150"/>
      <c r="G288" s="208">
        <v>292.6</v>
      </c>
      <c r="H288" s="50"/>
      <c r="I288" s="143">
        <f t="shared" si="31"/>
        <v>112.4</v>
      </c>
      <c r="J288" s="122"/>
      <c r="K288" s="50"/>
      <c r="L288" s="143">
        <f t="shared" si="28"/>
        <v>0</v>
      </c>
      <c r="M288" s="122"/>
      <c r="N288" s="50"/>
      <c r="O288" s="143" t="e">
        <f t="shared" si="29"/>
        <v>#DIV/0!</v>
      </c>
    </row>
    <row r="289" spans="1:15" s="56" customFormat="1" ht="15.75" customHeight="1" hidden="1">
      <c r="A289" s="29" t="s">
        <v>150</v>
      </c>
      <c r="B289" s="185">
        <f>B291+B292</f>
        <v>0</v>
      </c>
      <c r="C289" s="180"/>
      <c r="D289" s="161">
        <f>D291+D292</f>
        <v>0</v>
      </c>
      <c r="E289" s="60">
        <f>E291+E292</f>
        <v>0</v>
      </c>
      <c r="F289" s="150"/>
      <c r="G289" s="105">
        <f>G291+G292</f>
        <v>0</v>
      </c>
      <c r="H289" s="50"/>
      <c r="I289" s="143" t="e">
        <f t="shared" si="31"/>
        <v>#DIV/0!</v>
      </c>
      <c r="J289" s="105">
        <f>J291+J292</f>
        <v>0</v>
      </c>
      <c r="K289" s="50"/>
      <c r="L289" s="143" t="e">
        <f t="shared" si="28"/>
        <v>#DIV/0!</v>
      </c>
      <c r="M289" s="105">
        <f>M291+M292</f>
        <v>0</v>
      </c>
      <c r="N289" s="50"/>
      <c r="O289" s="143" t="e">
        <f t="shared" si="29"/>
        <v>#DIV/0!</v>
      </c>
    </row>
    <row r="290" spans="1:15" s="3" customFormat="1" ht="15" customHeight="1" hidden="1">
      <c r="A290" s="82" t="s">
        <v>26</v>
      </c>
      <c r="B290" s="185"/>
      <c r="C290" s="180"/>
      <c r="D290" s="165"/>
      <c r="E290" s="42"/>
      <c r="F290" s="150"/>
      <c r="G290" s="122"/>
      <c r="H290" s="50"/>
      <c r="I290" s="143" t="e">
        <f t="shared" si="31"/>
        <v>#DIV/0!</v>
      </c>
      <c r="J290" s="122"/>
      <c r="K290" s="50"/>
      <c r="L290" s="143" t="e">
        <f t="shared" si="28"/>
        <v>#DIV/0!</v>
      </c>
      <c r="M290" s="122"/>
      <c r="N290" s="50"/>
      <c r="O290" s="143" t="e">
        <f t="shared" si="29"/>
        <v>#DIV/0!</v>
      </c>
    </row>
    <row r="291" spans="1:15" s="3" customFormat="1" ht="20.25" customHeight="1" hidden="1">
      <c r="A291" s="83" t="s">
        <v>37</v>
      </c>
      <c r="B291" s="185"/>
      <c r="C291" s="180"/>
      <c r="D291" s="165"/>
      <c r="E291" s="42"/>
      <c r="F291" s="150"/>
      <c r="G291" s="122"/>
      <c r="H291" s="50"/>
      <c r="I291" s="143" t="e">
        <f t="shared" si="31"/>
        <v>#DIV/0!</v>
      </c>
      <c r="J291" s="122"/>
      <c r="K291" s="50"/>
      <c r="L291" s="143" t="e">
        <f t="shared" si="28"/>
        <v>#DIV/0!</v>
      </c>
      <c r="M291" s="122"/>
      <c r="N291" s="50"/>
      <c r="O291" s="143" t="e">
        <f t="shared" si="29"/>
        <v>#DIV/0!</v>
      </c>
    </row>
    <row r="292" spans="1:15" s="3" customFormat="1" ht="16.5" customHeight="1" hidden="1">
      <c r="A292" s="83" t="s">
        <v>38</v>
      </c>
      <c r="B292" s="185"/>
      <c r="C292" s="180"/>
      <c r="D292" s="165"/>
      <c r="E292" s="42"/>
      <c r="F292" s="150"/>
      <c r="G292" s="122"/>
      <c r="H292" s="50"/>
      <c r="I292" s="143" t="e">
        <f t="shared" si="31"/>
        <v>#DIV/0!</v>
      </c>
      <c r="J292" s="122"/>
      <c r="K292" s="50"/>
      <c r="L292" s="143" t="e">
        <f t="shared" si="28"/>
        <v>#DIV/0!</v>
      </c>
      <c r="M292" s="122"/>
      <c r="N292" s="50"/>
      <c r="O292" s="143" t="e">
        <f t="shared" si="29"/>
        <v>#DIV/0!</v>
      </c>
    </row>
    <row r="293" spans="1:15" s="7" customFormat="1" ht="14.25" customHeight="1" hidden="1">
      <c r="A293" s="86" t="s">
        <v>29</v>
      </c>
      <c r="B293" s="189">
        <f>B295+B298</f>
        <v>0</v>
      </c>
      <c r="C293" s="180"/>
      <c r="D293" s="166">
        <f>D295+D298</f>
        <v>0</v>
      </c>
      <c r="E293" s="69">
        <f>E295+E298</f>
        <v>0</v>
      </c>
      <c r="F293" s="150"/>
      <c r="G293" s="114">
        <f>G295+G298</f>
        <v>0</v>
      </c>
      <c r="H293" s="50"/>
      <c r="I293" s="143" t="e">
        <f t="shared" si="31"/>
        <v>#DIV/0!</v>
      </c>
      <c r="J293" s="114">
        <f>J295+J298</f>
        <v>0</v>
      </c>
      <c r="K293" s="50"/>
      <c r="L293" s="143" t="e">
        <f t="shared" si="28"/>
        <v>#DIV/0!</v>
      </c>
      <c r="M293" s="114">
        <f>M295+M298</f>
        <v>0</v>
      </c>
      <c r="N293" s="50"/>
      <c r="O293" s="143" t="e">
        <f t="shared" si="29"/>
        <v>#DIV/0!</v>
      </c>
    </row>
    <row r="294" spans="1:15" s="3" customFormat="1" ht="19.5" customHeight="1" hidden="1">
      <c r="A294" s="88" t="s">
        <v>11</v>
      </c>
      <c r="B294" s="185"/>
      <c r="C294" s="180"/>
      <c r="D294" s="166"/>
      <c r="E294" s="40"/>
      <c r="F294" s="150"/>
      <c r="G294" s="40"/>
      <c r="H294" s="50"/>
      <c r="I294" s="143" t="e">
        <f t="shared" si="31"/>
        <v>#DIV/0!</v>
      </c>
      <c r="J294" s="40"/>
      <c r="K294" s="50"/>
      <c r="L294" s="143" t="e">
        <f t="shared" si="28"/>
        <v>#DIV/0!</v>
      </c>
      <c r="M294" s="40"/>
      <c r="N294" s="50"/>
      <c r="O294" s="143" t="e">
        <f t="shared" si="29"/>
        <v>#DIV/0!</v>
      </c>
    </row>
    <row r="295" spans="1:15" s="56" customFormat="1" ht="45" customHeight="1" hidden="1">
      <c r="A295" s="80" t="s">
        <v>179</v>
      </c>
      <c r="B295" s="194">
        <f>B297</f>
        <v>0</v>
      </c>
      <c r="C295" s="180"/>
      <c r="D295" s="165">
        <f>D297</f>
        <v>0</v>
      </c>
      <c r="E295" s="61">
        <f>E297</f>
        <v>0</v>
      </c>
      <c r="F295" s="150"/>
      <c r="G295" s="106">
        <f>G297</f>
        <v>0</v>
      </c>
      <c r="H295" s="50"/>
      <c r="I295" s="143" t="e">
        <f t="shared" si="31"/>
        <v>#DIV/0!</v>
      </c>
      <c r="J295" s="106">
        <f>J297</f>
        <v>0</v>
      </c>
      <c r="K295" s="50"/>
      <c r="L295" s="143" t="e">
        <f t="shared" si="28"/>
        <v>#DIV/0!</v>
      </c>
      <c r="M295" s="106">
        <f>M297</f>
        <v>0</v>
      </c>
      <c r="N295" s="50"/>
      <c r="O295" s="143" t="e">
        <f t="shared" si="29"/>
        <v>#DIV/0!</v>
      </c>
    </row>
    <row r="296" spans="1:15" s="3" customFormat="1" ht="23.25" customHeight="1" hidden="1">
      <c r="A296" s="82" t="s">
        <v>26</v>
      </c>
      <c r="B296" s="185"/>
      <c r="C296" s="180"/>
      <c r="D296" s="166"/>
      <c r="E296" s="40"/>
      <c r="F296" s="150"/>
      <c r="G296" s="121"/>
      <c r="H296" s="50"/>
      <c r="I296" s="143" t="e">
        <f t="shared" si="31"/>
        <v>#DIV/0!</v>
      </c>
      <c r="J296" s="121"/>
      <c r="K296" s="50"/>
      <c r="L296" s="143" t="e">
        <f t="shared" si="28"/>
        <v>#DIV/0!</v>
      </c>
      <c r="M296" s="121"/>
      <c r="N296" s="50"/>
      <c r="O296" s="143" t="e">
        <f t="shared" si="29"/>
        <v>#DIV/0!</v>
      </c>
    </row>
    <row r="297" spans="1:15" s="4" customFormat="1" ht="30.75" customHeight="1" hidden="1">
      <c r="A297" s="83" t="s">
        <v>137</v>
      </c>
      <c r="B297" s="185"/>
      <c r="C297" s="180"/>
      <c r="D297" s="165"/>
      <c r="E297" s="42">
        <f>B297+D297</f>
        <v>0</v>
      </c>
      <c r="F297" s="150"/>
      <c r="G297" s="122"/>
      <c r="H297" s="50"/>
      <c r="I297" s="143" t="e">
        <f t="shared" si="31"/>
        <v>#DIV/0!</v>
      </c>
      <c r="J297" s="122"/>
      <c r="K297" s="50"/>
      <c r="L297" s="143" t="e">
        <f t="shared" si="28"/>
        <v>#DIV/0!</v>
      </c>
      <c r="M297" s="122"/>
      <c r="N297" s="50"/>
      <c r="O297" s="143" t="e">
        <f t="shared" si="29"/>
        <v>#DIV/0!</v>
      </c>
    </row>
    <row r="298" spans="1:15" s="56" customFormat="1" ht="31.5" customHeight="1" hidden="1">
      <c r="A298" s="84" t="s">
        <v>108</v>
      </c>
      <c r="B298" s="194">
        <f>B300</f>
        <v>0</v>
      </c>
      <c r="C298" s="180"/>
      <c r="D298" s="165">
        <f>D300</f>
        <v>0</v>
      </c>
      <c r="E298" s="61">
        <f>E300</f>
        <v>0</v>
      </c>
      <c r="F298" s="150"/>
      <c r="G298" s="106">
        <f>G300</f>
        <v>0</v>
      </c>
      <c r="H298" s="50"/>
      <c r="I298" s="143" t="e">
        <f t="shared" si="31"/>
        <v>#DIV/0!</v>
      </c>
      <c r="J298" s="106">
        <f>J300</f>
        <v>0</v>
      </c>
      <c r="K298" s="50"/>
      <c r="L298" s="143" t="e">
        <f t="shared" si="28"/>
        <v>#DIV/0!</v>
      </c>
      <c r="M298" s="106">
        <f>M300</f>
        <v>0</v>
      </c>
      <c r="N298" s="50"/>
      <c r="O298" s="143" t="e">
        <f t="shared" si="29"/>
        <v>#DIV/0!</v>
      </c>
    </row>
    <row r="299" spans="1:15" s="3" customFormat="1" ht="18" customHeight="1" hidden="1">
      <c r="A299" s="82" t="s">
        <v>26</v>
      </c>
      <c r="B299" s="185"/>
      <c r="C299" s="180"/>
      <c r="D299" s="166"/>
      <c r="E299" s="40"/>
      <c r="F299" s="150"/>
      <c r="G299" s="121"/>
      <c r="H299" s="50"/>
      <c r="I299" s="143" t="e">
        <f t="shared" si="31"/>
        <v>#DIV/0!</v>
      </c>
      <c r="J299" s="121"/>
      <c r="K299" s="50"/>
      <c r="L299" s="143" t="e">
        <f t="shared" si="28"/>
        <v>#DIV/0!</v>
      </c>
      <c r="M299" s="121"/>
      <c r="N299" s="50"/>
      <c r="O299" s="143" t="e">
        <f t="shared" si="29"/>
        <v>#DIV/0!</v>
      </c>
    </row>
    <row r="300" spans="1:15" s="4" customFormat="1" ht="37.5" customHeight="1" hidden="1">
      <c r="A300" s="84" t="s">
        <v>137</v>
      </c>
      <c r="B300" s="185">
        <f>B302</f>
        <v>0</v>
      </c>
      <c r="C300" s="180"/>
      <c r="D300" s="161">
        <f>D302</f>
        <v>0</v>
      </c>
      <c r="E300" s="63">
        <f>E302</f>
        <v>0</v>
      </c>
      <c r="F300" s="150"/>
      <c r="G300" s="108">
        <f>G302</f>
        <v>0</v>
      </c>
      <c r="H300" s="50"/>
      <c r="I300" s="143" t="e">
        <f t="shared" si="31"/>
        <v>#DIV/0!</v>
      </c>
      <c r="J300" s="108">
        <f>J302</f>
        <v>0</v>
      </c>
      <c r="K300" s="50"/>
      <c r="L300" s="143" t="e">
        <f t="shared" si="28"/>
        <v>#DIV/0!</v>
      </c>
      <c r="M300" s="108">
        <f>M302</f>
        <v>0</v>
      </c>
      <c r="N300" s="50"/>
      <c r="O300" s="143" t="e">
        <f t="shared" si="29"/>
        <v>#DIV/0!</v>
      </c>
    </row>
    <row r="301" spans="1:15" s="3" customFormat="1" ht="16.5" customHeight="1" hidden="1">
      <c r="A301" s="82" t="s">
        <v>178</v>
      </c>
      <c r="B301" s="185"/>
      <c r="C301" s="180"/>
      <c r="D301" s="166"/>
      <c r="E301" s="40"/>
      <c r="F301" s="150"/>
      <c r="G301" s="40"/>
      <c r="H301" s="50"/>
      <c r="I301" s="143" t="e">
        <f t="shared" si="31"/>
        <v>#DIV/0!</v>
      </c>
      <c r="J301" s="40"/>
      <c r="K301" s="50"/>
      <c r="L301" s="143" t="e">
        <f t="shared" si="28"/>
        <v>#DIV/0!</v>
      </c>
      <c r="M301" s="40"/>
      <c r="N301" s="50"/>
      <c r="O301" s="143" t="e">
        <f t="shared" si="29"/>
        <v>#DIV/0!</v>
      </c>
    </row>
    <row r="302" spans="1:15" s="10" customFormat="1" ht="15.75" customHeight="1" hidden="1">
      <c r="A302" s="83"/>
      <c r="B302" s="186"/>
      <c r="C302" s="180"/>
      <c r="D302" s="161"/>
      <c r="E302" s="63">
        <f>B302+D302</f>
        <v>0</v>
      </c>
      <c r="F302" s="150"/>
      <c r="G302" s="108"/>
      <c r="H302" s="50"/>
      <c r="I302" s="143" t="e">
        <f t="shared" si="31"/>
        <v>#DIV/0!</v>
      </c>
      <c r="J302" s="108"/>
      <c r="K302" s="50"/>
      <c r="L302" s="143" t="e">
        <f t="shared" si="28"/>
        <v>#DIV/0!</v>
      </c>
      <c r="M302" s="108"/>
      <c r="N302" s="50"/>
      <c r="O302" s="143" t="e">
        <f t="shared" si="29"/>
        <v>#DIV/0!</v>
      </c>
    </row>
    <row r="303" spans="1:15" s="7" customFormat="1" ht="15.75">
      <c r="A303" s="86" t="s">
        <v>7</v>
      </c>
      <c r="B303" s="185">
        <f aca="true" t="shared" si="32" ref="B303:G303">B311</f>
        <v>2</v>
      </c>
      <c r="C303" s="185">
        <f t="shared" si="32"/>
        <v>0</v>
      </c>
      <c r="D303" s="185">
        <f t="shared" si="32"/>
        <v>0</v>
      </c>
      <c r="E303" s="185">
        <f t="shared" si="32"/>
        <v>0</v>
      </c>
      <c r="F303" s="185">
        <f t="shared" si="32"/>
        <v>0</v>
      </c>
      <c r="G303" s="185">
        <f t="shared" si="32"/>
        <v>7.5</v>
      </c>
      <c r="H303" s="55">
        <f>G303/$G$62*100</f>
        <v>0.1404494382022472</v>
      </c>
      <c r="I303" s="143">
        <f t="shared" si="31"/>
        <v>375</v>
      </c>
      <c r="J303" s="113">
        <f>J306+J311</f>
        <v>0</v>
      </c>
      <c r="K303" s="55" t="e">
        <f>J303/$J$62*100</f>
        <v>#DIV/0!</v>
      </c>
      <c r="L303" s="143">
        <f t="shared" si="28"/>
        <v>0</v>
      </c>
      <c r="M303" s="113">
        <f>M306+M311</f>
        <v>0</v>
      </c>
      <c r="N303" s="55" t="e">
        <f>M303/$M$62*100</f>
        <v>#DIV/0!</v>
      </c>
      <c r="O303" s="143" t="e">
        <f t="shared" si="29"/>
        <v>#DIV/0!</v>
      </c>
    </row>
    <row r="304" spans="1:15" s="7" customFormat="1" ht="15.75">
      <c r="A304" s="80"/>
      <c r="B304" s="185"/>
      <c r="C304" s="177"/>
      <c r="D304" s="161"/>
      <c r="E304" s="68"/>
      <c r="F304" s="149"/>
      <c r="G304" s="113"/>
      <c r="H304" s="55"/>
      <c r="I304" s="143"/>
      <c r="J304" s="113"/>
      <c r="K304" s="55"/>
      <c r="L304" s="143"/>
      <c r="M304" s="113"/>
      <c r="N304" s="55"/>
      <c r="O304" s="143"/>
    </row>
    <row r="305" spans="1:15" s="3" customFormat="1" ht="15.75">
      <c r="A305" s="88" t="s">
        <v>11</v>
      </c>
      <c r="B305" s="185"/>
      <c r="C305" s="180"/>
      <c r="D305" s="166"/>
      <c r="E305" s="40"/>
      <c r="F305" s="150"/>
      <c r="G305" s="121"/>
      <c r="H305" s="50"/>
      <c r="I305" s="143"/>
      <c r="J305" s="121"/>
      <c r="K305" s="50"/>
      <c r="L305" s="143" t="e">
        <f t="shared" si="28"/>
        <v>#DIV/0!</v>
      </c>
      <c r="M305" s="121"/>
      <c r="N305" s="50"/>
      <c r="O305" s="143" t="e">
        <f t="shared" si="29"/>
        <v>#DIV/0!</v>
      </c>
    </row>
    <row r="306" spans="1:15" s="56" customFormat="1" ht="29.25" customHeight="1" hidden="1">
      <c r="A306" s="80" t="s">
        <v>105</v>
      </c>
      <c r="B306" s="185">
        <f>SUM(B308:B310)</f>
        <v>0</v>
      </c>
      <c r="C306" s="180"/>
      <c r="D306" s="161">
        <f>SUM(D308:D310)</f>
        <v>0</v>
      </c>
      <c r="E306" s="60">
        <f>SUM(E308:E310)</f>
        <v>0</v>
      </c>
      <c r="F306" s="150"/>
      <c r="G306" s="105">
        <f>SUM(G308:G310)</f>
        <v>0</v>
      </c>
      <c r="H306" s="50"/>
      <c r="I306" s="143" t="e">
        <f t="shared" si="31"/>
        <v>#DIV/0!</v>
      </c>
      <c r="J306" s="105">
        <f>SUM(J308:J310)</f>
        <v>0</v>
      </c>
      <c r="K306" s="50"/>
      <c r="L306" s="143" t="e">
        <f t="shared" si="28"/>
        <v>#DIV/0!</v>
      </c>
      <c r="M306" s="105">
        <f>SUM(M308:M310)</f>
        <v>0</v>
      </c>
      <c r="N306" s="50"/>
      <c r="O306" s="143" t="e">
        <f t="shared" si="29"/>
        <v>#DIV/0!</v>
      </c>
    </row>
    <row r="307" spans="1:15" s="3" customFormat="1" ht="15.75" customHeight="1" hidden="1">
      <c r="A307" s="82" t="s">
        <v>26</v>
      </c>
      <c r="B307" s="185"/>
      <c r="C307" s="180"/>
      <c r="D307" s="166"/>
      <c r="E307" s="40"/>
      <c r="F307" s="150"/>
      <c r="G307" s="121"/>
      <c r="H307" s="50"/>
      <c r="I307" s="143" t="e">
        <f t="shared" si="31"/>
        <v>#DIV/0!</v>
      </c>
      <c r="J307" s="121"/>
      <c r="K307" s="50"/>
      <c r="L307" s="143" t="e">
        <f t="shared" si="28"/>
        <v>#DIV/0!</v>
      </c>
      <c r="M307" s="121"/>
      <c r="N307" s="50"/>
      <c r="O307" s="143" t="e">
        <f t="shared" si="29"/>
        <v>#DIV/0!</v>
      </c>
    </row>
    <row r="308" spans="1:15" s="3" customFormat="1" ht="15.75" customHeight="1" hidden="1">
      <c r="A308" s="83" t="s">
        <v>39</v>
      </c>
      <c r="B308" s="186"/>
      <c r="C308" s="180"/>
      <c r="D308" s="165"/>
      <c r="E308" s="42">
        <f>B308+D308</f>
        <v>0</v>
      </c>
      <c r="F308" s="150"/>
      <c r="G308" s="122"/>
      <c r="H308" s="50"/>
      <c r="I308" s="143" t="e">
        <f t="shared" si="31"/>
        <v>#DIV/0!</v>
      </c>
      <c r="J308" s="122"/>
      <c r="K308" s="50"/>
      <c r="L308" s="143" t="e">
        <f t="shared" si="28"/>
        <v>#DIV/0!</v>
      </c>
      <c r="M308" s="122"/>
      <c r="N308" s="50"/>
      <c r="O308" s="143" t="e">
        <f t="shared" si="29"/>
        <v>#DIV/0!</v>
      </c>
    </row>
    <row r="309" spans="1:15" s="3" customFormat="1" ht="15.75" customHeight="1" hidden="1">
      <c r="A309" s="83" t="s">
        <v>40</v>
      </c>
      <c r="B309" s="186"/>
      <c r="C309" s="180"/>
      <c r="D309" s="165"/>
      <c r="E309" s="42">
        <f>B309+D309</f>
        <v>0</v>
      </c>
      <c r="F309" s="150"/>
      <c r="G309" s="122"/>
      <c r="H309" s="50"/>
      <c r="I309" s="143" t="e">
        <f t="shared" si="31"/>
        <v>#DIV/0!</v>
      </c>
      <c r="J309" s="122"/>
      <c r="K309" s="50"/>
      <c r="L309" s="143" t="e">
        <f t="shared" si="28"/>
        <v>#DIV/0!</v>
      </c>
      <c r="M309" s="122"/>
      <c r="N309" s="50"/>
      <c r="O309" s="143" t="e">
        <f t="shared" si="29"/>
        <v>#DIV/0!</v>
      </c>
    </row>
    <row r="310" spans="1:15" s="3" customFormat="1" ht="18" customHeight="1" hidden="1">
      <c r="A310" s="83" t="s">
        <v>42</v>
      </c>
      <c r="B310" s="186"/>
      <c r="C310" s="180"/>
      <c r="D310" s="165"/>
      <c r="E310" s="42">
        <f>B310+D310</f>
        <v>0</v>
      </c>
      <c r="F310" s="150"/>
      <c r="G310" s="122"/>
      <c r="H310" s="50"/>
      <c r="I310" s="143" t="e">
        <f t="shared" si="31"/>
        <v>#DIV/0!</v>
      </c>
      <c r="J310" s="122"/>
      <c r="K310" s="50"/>
      <c r="L310" s="143" t="e">
        <f t="shared" si="28"/>
        <v>#DIV/0!</v>
      </c>
      <c r="M310" s="122"/>
      <c r="N310" s="50"/>
      <c r="O310" s="143" t="e">
        <f t="shared" si="29"/>
        <v>#DIV/0!</v>
      </c>
    </row>
    <row r="311" spans="1:15" s="56" customFormat="1" ht="52.5" customHeight="1">
      <c r="A311" s="80" t="s">
        <v>25</v>
      </c>
      <c r="B311" s="185">
        <f>B326+B330</f>
        <v>2</v>
      </c>
      <c r="C311" s="180"/>
      <c r="D311" s="161">
        <f>D313+D330</f>
        <v>0</v>
      </c>
      <c r="E311" s="60">
        <f>E313+E330</f>
        <v>0</v>
      </c>
      <c r="F311" s="150"/>
      <c r="G311" s="113">
        <v>7.5</v>
      </c>
      <c r="H311" s="50"/>
      <c r="I311" s="143">
        <f t="shared" si="31"/>
        <v>375</v>
      </c>
      <c r="J311" s="105">
        <f>J313+J330</f>
        <v>0</v>
      </c>
      <c r="K311" s="50"/>
      <c r="L311" s="143">
        <f t="shared" si="28"/>
        <v>0</v>
      </c>
      <c r="M311" s="105">
        <f>M313+M330</f>
        <v>0</v>
      </c>
      <c r="N311" s="50"/>
      <c r="O311" s="143" t="e">
        <f t="shared" si="29"/>
        <v>#DIV/0!</v>
      </c>
    </row>
    <row r="312" spans="1:15" s="3" customFormat="1" ht="14.25" customHeight="1">
      <c r="A312" s="82" t="s">
        <v>11</v>
      </c>
      <c r="B312" s="185"/>
      <c r="C312" s="180"/>
      <c r="D312" s="161"/>
      <c r="E312" s="63"/>
      <c r="F312" s="150"/>
      <c r="G312" s="108"/>
      <c r="H312" s="50"/>
      <c r="I312" s="143"/>
      <c r="J312" s="108"/>
      <c r="K312" s="50"/>
      <c r="L312" s="143" t="e">
        <f t="shared" si="28"/>
        <v>#DIV/0!</v>
      </c>
      <c r="M312" s="108"/>
      <c r="N312" s="50"/>
      <c r="O312" s="143" t="e">
        <f t="shared" si="29"/>
        <v>#DIV/0!</v>
      </c>
    </row>
    <row r="313" spans="1:15" s="56" customFormat="1" ht="48.75" customHeight="1" hidden="1">
      <c r="A313" s="80" t="s">
        <v>179</v>
      </c>
      <c r="B313" s="185">
        <f>B315+B319+B323</f>
        <v>0</v>
      </c>
      <c r="C313" s="180"/>
      <c r="D313" s="161">
        <f>D315+D319+D323</f>
        <v>0</v>
      </c>
      <c r="E313" s="60">
        <f>E315+E319+E323</f>
        <v>0</v>
      </c>
      <c r="F313" s="150"/>
      <c r="G313" s="105">
        <f>G315+G319+G323</f>
        <v>0</v>
      </c>
      <c r="H313" s="50"/>
      <c r="I313" s="143" t="e">
        <f t="shared" si="31"/>
        <v>#DIV/0!</v>
      </c>
      <c r="J313" s="105">
        <f>J315+J319+J323</f>
        <v>0</v>
      </c>
      <c r="K313" s="50"/>
      <c r="L313" s="143" t="e">
        <f t="shared" si="28"/>
        <v>#DIV/0!</v>
      </c>
      <c r="M313" s="105">
        <f>M315+M319+M323</f>
        <v>0</v>
      </c>
      <c r="N313" s="50"/>
      <c r="O313" s="143" t="e">
        <f t="shared" si="29"/>
        <v>#DIV/0!</v>
      </c>
    </row>
    <row r="314" spans="1:15" s="3" customFormat="1" ht="14.25" customHeight="1" hidden="1">
      <c r="A314" s="82" t="s">
        <v>107</v>
      </c>
      <c r="B314" s="185"/>
      <c r="C314" s="180"/>
      <c r="D314" s="161"/>
      <c r="E314" s="63"/>
      <c r="F314" s="150"/>
      <c r="G314" s="108"/>
      <c r="H314" s="50"/>
      <c r="I314" s="143" t="e">
        <f t="shared" si="31"/>
        <v>#DIV/0!</v>
      </c>
      <c r="J314" s="108"/>
      <c r="K314" s="50"/>
      <c r="L314" s="143" t="e">
        <f t="shared" si="28"/>
        <v>#DIV/0!</v>
      </c>
      <c r="M314" s="108"/>
      <c r="N314" s="50"/>
      <c r="O314" s="143" t="e">
        <f t="shared" si="29"/>
        <v>#DIV/0!</v>
      </c>
    </row>
    <row r="315" spans="1:15" s="4" customFormat="1" ht="32.25" customHeight="1" hidden="1">
      <c r="A315" s="84" t="s">
        <v>41</v>
      </c>
      <c r="B315" s="185"/>
      <c r="C315" s="180"/>
      <c r="D315" s="161"/>
      <c r="E315" s="63">
        <f>B315+D315</f>
        <v>0</v>
      </c>
      <c r="F315" s="150"/>
      <c r="G315" s="108"/>
      <c r="H315" s="50"/>
      <c r="I315" s="143" t="e">
        <f t="shared" si="31"/>
        <v>#DIV/0!</v>
      </c>
      <c r="J315" s="108"/>
      <c r="K315" s="50"/>
      <c r="L315" s="143" t="e">
        <f t="shared" si="28"/>
        <v>#DIV/0!</v>
      </c>
      <c r="M315" s="108"/>
      <c r="N315" s="50"/>
      <c r="O315" s="143" t="e">
        <f t="shared" si="29"/>
        <v>#DIV/0!</v>
      </c>
    </row>
    <row r="316" spans="1:15" s="3" customFormat="1" ht="14.25" customHeight="1" hidden="1">
      <c r="A316" s="82" t="s">
        <v>11</v>
      </c>
      <c r="B316" s="185"/>
      <c r="C316" s="180"/>
      <c r="D316" s="161"/>
      <c r="E316" s="63"/>
      <c r="F316" s="150"/>
      <c r="G316" s="108"/>
      <c r="H316" s="50"/>
      <c r="I316" s="143" t="e">
        <f t="shared" si="31"/>
        <v>#DIV/0!</v>
      </c>
      <c r="J316" s="108"/>
      <c r="K316" s="50"/>
      <c r="L316" s="143" t="e">
        <f t="shared" si="28"/>
        <v>#DIV/0!</v>
      </c>
      <c r="M316" s="108"/>
      <c r="N316" s="50"/>
      <c r="O316" s="143" t="e">
        <f t="shared" si="29"/>
        <v>#DIV/0!</v>
      </c>
    </row>
    <row r="317" spans="1:15" s="3" customFormat="1" ht="15.75" customHeight="1" hidden="1">
      <c r="A317" s="82" t="s">
        <v>138</v>
      </c>
      <c r="B317" s="186"/>
      <c r="C317" s="180"/>
      <c r="D317" s="165"/>
      <c r="E317" s="42">
        <f>B317+D317</f>
        <v>0</v>
      </c>
      <c r="F317" s="150"/>
      <c r="G317" s="122"/>
      <c r="H317" s="50"/>
      <c r="I317" s="143" t="e">
        <f t="shared" si="31"/>
        <v>#DIV/0!</v>
      </c>
      <c r="J317" s="122"/>
      <c r="K317" s="50"/>
      <c r="L317" s="143" t="e">
        <f t="shared" si="28"/>
        <v>#DIV/0!</v>
      </c>
      <c r="M317" s="122"/>
      <c r="N317" s="50"/>
      <c r="O317" s="143" t="e">
        <f t="shared" si="29"/>
        <v>#DIV/0!</v>
      </c>
    </row>
    <row r="318" spans="1:15" s="8" customFormat="1" ht="15.75" customHeight="1" hidden="1">
      <c r="A318" s="82" t="s">
        <v>131</v>
      </c>
      <c r="B318" s="186"/>
      <c r="C318" s="182"/>
      <c r="D318" s="171"/>
      <c r="E318" s="42">
        <f>B318+D318</f>
        <v>0</v>
      </c>
      <c r="F318" s="151"/>
      <c r="G318" s="127"/>
      <c r="H318" s="137"/>
      <c r="I318" s="143" t="e">
        <f t="shared" si="31"/>
        <v>#DIV/0!</v>
      </c>
      <c r="J318" s="127"/>
      <c r="K318" s="137"/>
      <c r="L318" s="143" t="e">
        <f t="shared" si="28"/>
        <v>#DIV/0!</v>
      </c>
      <c r="M318" s="127"/>
      <c r="N318" s="137"/>
      <c r="O318" s="143" t="e">
        <f t="shared" si="29"/>
        <v>#DIV/0!</v>
      </c>
    </row>
    <row r="319" spans="1:15" s="4" customFormat="1" ht="17.25" customHeight="1" hidden="1">
      <c r="A319" s="84" t="s">
        <v>40</v>
      </c>
      <c r="B319" s="185"/>
      <c r="C319" s="180"/>
      <c r="D319" s="161"/>
      <c r="E319" s="42">
        <f aca="true" t="shared" si="33" ref="E319:E325">B319+D319</f>
        <v>0</v>
      </c>
      <c r="F319" s="150"/>
      <c r="G319" s="108"/>
      <c r="H319" s="50"/>
      <c r="I319" s="143" t="e">
        <f t="shared" si="31"/>
        <v>#DIV/0!</v>
      </c>
      <c r="J319" s="108"/>
      <c r="K319" s="50"/>
      <c r="L319" s="143" t="e">
        <f t="shared" si="28"/>
        <v>#DIV/0!</v>
      </c>
      <c r="M319" s="108"/>
      <c r="N319" s="50"/>
      <c r="O319" s="143" t="e">
        <f t="shared" si="29"/>
        <v>#DIV/0!</v>
      </c>
    </row>
    <row r="320" spans="1:15" s="3" customFormat="1" ht="14.25" customHeight="1" hidden="1">
      <c r="A320" s="82" t="s">
        <v>11</v>
      </c>
      <c r="B320" s="185"/>
      <c r="C320" s="180"/>
      <c r="D320" s="161"/>
      <c r="E320" s="42">
        <f t="shared" si="33"/>
        <v>0</v>
      </c>
      <c r="F320" s="150"/>
      <c r="G320" s="108"/>
      <c r="H320" s="50"/>
      <c r="I320" s="143" t="e">
        <f t="shared" si="31"/>
        <v>#DIV/0!</v>
      </c>
      <c r="J320" s="108"/>
      <c r="K320" s="50"/>
      <c r="L320" s="143" t="e">
        <f t="shared" si="28"/>
        <v>#DIV/0!</v>
      </c>
      <c r="M320" s="108"/>
      <c r="N320" s="50"/>
      <c r="O320" s="143" t="e">
        <f t="shared" si="29"/>
        <v>#DIV/0!</v>
      </c>
    </row>
    <row r="321" spans="1:15" s="3" customFormat="1" ht="15.75" customHeight="1" hidden="1">
      <c r="A321" s="82" t="s">
        <v>138</v>
      </c>
      <c r="B321" s="186"/>
      <c r="C321" s="180"/>
      <c r="D321" s="165"/>
      <c r="E321" s="42">
        <f t="shared" si="33"/>
        <v>0</v>
      </c>
      <c r="F321" s="150"/>
      <c r="G321" s="122"/>
      <c r="H321" s="50"/>
      <c r="I321" s="143" t="e">
        <f t="shared" si="31"/>
        <v>#DIV/0!</v>
      </c>
      <c r="J321" s="122"/>
      <c r="K321" s="50"/>
      <c r="L321" s="143" t="e">
        <f t="shared" si="28"/>
        <v>#DIV/0!</v>
      </c>
      <c r="M321" s="122"/>
      <c r="N321" s="50"/>
      <c r="O321" s="143" t="e">
        <f t="shared" si="29"/>
        <v>#DIV/0!</v>
      </c>
    </row>
    <row r="322" spans="1:15" s="8" customFormat="1" ht="15.75" customHeight="1" hidden="1">
      <c r="A322" s="82" t="s">
        <v>132</v>
      </c>
      <c r="B322" s="188"/>
      <c r="C322" s="182"/>
      <c r="D322" s="171"/>
      <c r="E322" s="42">
        <f t="shared" si="33"/>
        <v>0</v>
      </c>
      <c r="F322" s="151"/>
      <c r="G322" s="127"/>
      <c r="H322" s="137"/>
      <c r="I322" s="143" t="e">
        <f t="shared" si="31"/>
        <v>#DIV/0!</v>
      </c>
      <c r="J322" s="127"/>
      <c r="K322" s="137"/>
      <c r="L322" s="143" t="e">
        <f t="shared" si="28"/>
        <v>#DIV/0!</v>
      </c>
      <c r="M322" s="127"/>
      <c r="N322" s="137"/>
      <c r="O322" s="143" t="e">
        <f t="shared" si="29"/>
        <v>#DIV/0!</v>
      </c>
    </row>
    <row r="323" spans="1:15" s="4" customFormat="1" ht="17.25" customHeight="1" hidden="1">
      <c r="A323" s="84" t="s">
        <v>42</v>
      </c>
      <c r="B323" s="185"/>
      <c r="C323" s="180"/>
      <c r="D323" s="161"/>
      <c r="E323" s="42">
        <f t="shared" si="33"/>
        <v>0</v>
      </c>
      <c r="F323" s="150"/>
      <c r="G323" s="108"/>
      <c r="H323" s="50"/>
      <c r="I323" s="143" t="e">
        <f t="shared" si="31"/>
        <v>#DIV/0!</v>
      </c>
      <c r="J323" s="108"/>
      <c r="K323" s="50"/>
      <c r="L323" s="143" t="e">
        <f t="shared" si="28"/>
        <v>#DIV/0!</v>
      </c>
      <c r="M323" s="108"/>
      <c r="N323" s="50"/>
      <c r="O323" s="143" t="e">
        <f t="shared" si="29"/>
        <v>#DIV/0!</v>
      </c>
    </row>
    <row r="324" spans="1:15" s="3" customFormat="1" ht="14.25" customHeight="1" hidden="1">
      <c r="A324" s="82" t="s">
        <v>11</v>
      </c>
      <c r="B324" s="185"/>
      <c r="C324" s="180"/>
      <c r="D324" s="161"/>
      <c r="E324" s="42">
        <f t="shared" si="33"/>
        <v>0</v>
      </c>
      <c r="F324" s="150"/>
      <c r="G324" s="108"/>
      <c r="H324" s="50"/>
      <c r="I324" s="143" t="e">
        <f t="shared" si="31"/>
        <v>#DIV/0!</v>
      </c>
      <c r="J324" s="108"/>
      <c r="K324" s="50"/>
      <c r="L324" s="143" t="e">
        <f t="shared" si="28"/>
        <v>#DIV/0!</v>
      </c>
      <c r="M324" s="108"/>
      <c r="N324" s="50"/>
      <c r="O324" s="143" t="e">
        <f t="shared" si="29"/>
        <v>#DIV/0!</v>
      </c>
    </row>
    <row r="325" spans="1:15" s="3" customFormat="1" ht="15.75" customHeight="1" hidden="1">
      <c r="A325" s="82" t="s">
        <v>138</v>
      </c>
      <c r="B325" s="186"/>
      <c r="C325" s="180"/>
      <c r="D325" s="165"/>
      <c r="E325" s="42">
        <f t="shared" si="33"/>
        <v>0</v>
      </c>
      <c r="F325" s="150"/>
      <c r="G325" s="122"/>
      <c r="H325" s="50"/>
      <c r="I325" s="143" t="e">
        <f t="shared" si="31"/>
        <v>#DIV/0!</v>
      </c>
      <c r="J325" s="122"/>
      <c r="K325" s="50"/>
      <c r="L325" s="143" t="e">
        <f t="shared" si="28"/>
        <v>#DIV/0!</v>
      </c>
      <c r="M325" s="122"/>
      <c r="N325" s="50"/>
      <c r="O325" s="143" t="e">
        <f t="shared" si="29"/>
        <v>#DIV/0!</v>
      </c>
    </row>
    <row r="326" spans="1:15" s="3" customFormat="1" ht="51.75" customHeight="1">
      <c r="A326" s="80" t="s">
        <v>179</v>
      </c>
      <c r="B326" s="185">
        <f>B329</f>
        <v>2</v>
      </c>
      <c r="C326" s="180"/>
      <c r="D326" s="165"/>
      <c r="E326" s="42"/>
      <c r="F326" s="150"/>
      <c r="G326" s="122"/>
      <c r="H326" s="50"/>
      <c r="I326" s="143"/>
      <c r="J326" s="122"/>
      <c r="K326" s="50"/>
      <c r="L326" s="143"/>
      <c r="M326" s="122"/>
      <c r="N326" s="50"/>
      <c r="O326" s="143"/>
    </row>
    <row r="327" spans="1:15" s="3" customFormat="1" ht="36.75" customHeight="1">
      <c r="A327" s="84" t="s">
        <v>41</v>
      </c>
      <c r="B327" s="185"/>
      <c r="C327" s="180"/>
      <c r="D327" s="165"/>
      <c r="E327" s="42"/>
      <c r="F327" s="150"/>
      <c r="G327" s="122"/>
      <c r="H327" s="50"/>
      <c r="I327" s="143"/>
      <c r="J327" s="122"/>
      <c r="K327" s="50"/>
      <c r="L327" s="143"/>
      <c r="M327" s="122"/>
      <c r="N327" s="50"/>
      <c r="O327" s="143"/>
    </row>
    <row r="328" spans="1:15" s="3" customFormat="1" ht="15.75" customHeight="1">
      <c r="A328" s="115" t="s">
        <v>184</v>
      </c>
      <c r="B328" s="185"/>
      <c r="C328" s="180"/>
      <c r="D328" s="165"/>
      <c r="E328" s="42"/>
      <c r="F328" s="150"/>
      <c r="G328" s="122"/>
      <c r="H328" s="50"/>
      <c r="I328" s="143"/>
      <c r="J328" s="122"/>
      <c r="K328" s="50"/>
      <c r="L328" s="143"/>
      <c r="M328" s="122"/>
      <c r="N328" s="50"/>
      <c r="O328" s="143"/>
    </row>
    <row r="329" spans="1:15" s="3" customFormat="1" ht="30" customHeight="1">
      <c r="A329" s="45" t="s">
        <v>205</v>
      </c>
      <c r="B329" s="185">
        <v>2</v>
      </c>
      <c r="C329" s="180"/>
      <c r="D329" s="165"/>
      <c r="E329" s="42"/>
      <c r="F329" s="150"/>
      <c r="G329" s="122"/>
      <c r="H329" s="50"/>
      <c r="I329" s="143"/>
      <c r="J329" s="122"/>
      <c r="K329" s="50"/>
      <c r="L329" s="143"/>
      <c r="M329" s="122"/>
      <c r="N329" s="50"/>
      <c r="O329" s="143"/>
    </row>
    <row r="330" spans="1:15" s="56" customFormat="1" ht="32.25" customHeight="1">
      <c r="A330" s="84" t="s">
        <v>120</v>
      </c>
      <c r="B330" s="189"/>
      <c r="C330" s="180"/>
      <c r="D330" s="166">
        <f>D332+D344+D370+D376</f>
        <v>0</v>
      </c>
      <c r="E330" s="77">
        <f>E332+E344+E370+E376</f>
        <v>0</v>
      </c>
      <c r="F330" s="150"/>
      <c r="G330" s="114">
        <f>G332+G344+G370+G376</f>
        <v>7.5</v>
      </c>
      <c r="H330" s="50"/>
      <c r="I330" s="143"/>
      <c r="J330" s="128">
        <f>J332+J344+J370+J376</f>
        <v>0</v>
      </c>
      <c r="K330" s="50"/>
      <c r="L330" s="143">
        <f t="shared" si="28"/>
        <v>0</v>
      </c>
      <c r="M330" s="128">
        <f>M332+M344+M370+M376</f>
        <v>0</v>
      </c>
      <c r="N330" s="50"/>
      <c r="O330" s="143" t="e">
        <f t="shared" si="29"/>
        <v>#DIV/0!</v>
      </c>
    </row>
    <row r="331" spans="1:15" s="3" customFormat="1" ht="15.75">
      <c r="A331" s="82" t="s">
        <v>26</v>
      </c>
      <c r="B331" s="185"/>
      <c r="C331" s="180"/>
      <c r="D331" s="165"/>
      <c r="E331" s="42"/>
      <c r="F331" s="150"/>
      <c r="G331" s="122"/>
      <c r="H331" s="50"/>
      <c r="I331" s="143"/>
      <c r="J331" s="122"/>
      <c r="K331" s="50"/>
      <c r="L331" s="143" t="e">
        <f t="shared" si="28"/>
        <v>#DIV/0!</v>
      </c>
      <c r="M331" s="122"/>
      <c r="N331" s="50"/>
      <c r="O331" s="143" t="e">
        <f t="shared" si="29"/>
        <v>#DIV/0!</v>
      </c>
    </row>
    <row r="332" spans="1:15" s="3" customFormat="1" ht="15.75" customHeight="1" hidden="1">
      <c r="A332" s="84" t="s">
        <v>39</v>
      </c>
      <c r="B332" s="185">
        <f>B334+B336+B337+B338+B339</f>
        <v>0</v>
      </c>
      <c r="C332" s="180"/>
      <c r="D332" s="161">
        <f>D334+D336+D337+D338+D339</f>
        <v>0</v>
      </c>
      <c r="E332" s="63">
        <f>E334+E336+E337+E338+E339</f>
        <v>0</v>
      </c>
      <c r="F332" s="150"/>
      <c r="G332" s="108">
        <f>G334+G336+G337+G338+G339</f>
        <v>0</v>
      </c>
      <c r="H332" s="50"/>
      <c r="I332" s="143" t="e">
        <f t="shared" si="31"/>
        <v>#DIV/0!</v>
      </c>
      <c r="J332" s="108">
        <f>J334+J336+J337+J338+J339</f>
        <v>0</v>
      </c>
      <c r="K332" s="50"/>
      <c r="L332" s="143" t="e">
        <f t="shared" si="28"/>
        <v>#DIV/0!</v>
      </c>
      <c r="M332" s="108">
        <f>M334+M336+M337+M338+M339</f>
        <v>0</v>
      </c>
      <c r="N332" s="50"/>
      <c r="O332" s="143" t="e">
        <f t="shared" si="29"/>
        <v>#DIV/0!</v>
      </c>
    </row>
    <row r="333" spans="1:15" s="3" customFormat="1" ht="11.25" customHeight="1" hidden="1">
      <c r="A333" s="82" t="s">
        <v>11</v>
      </c>
      <c r="B333" s="185"/>
      <c r="C333" s="180"/>
      <c r="D333" s="161"/>
      <c r="E333" s="63"/>
      <c r="F333" s="150"/>
      <c r="G333" s="108"/>
      <c r="H333" s="50"/>
      <c r="I333" s="143" t="e">
        <f t="shared" si="31"/>
        <v>#DIV/0!</v>
      </c>
      <c r="J333" s="108"/>
      <c r="K333" s="50"/>
      <c r="L333" s="143" t="e">
        <f t="shared" si="28"/>
        <v>#DIV/0!</v>
      </c>
      <c r="M333" s="108"/>
      <c r="N333" s="50"/>
      <c r="O333" s="143" t="e">
        <f t="shared" si="29"/>
        <v>#DIV/0!</v>
      </c>
    </row>
    <row r="334" spans="1:15" s="8" customFormat="1" ht="16.5" customHeight="1" hidden="1">
      <c r="A334" s="82" t="s">
        <v>51</v>
      </c>
      <c r="B334" s="188"/>
      <c r="C334" s="180"/>
      <c r="D334" s="164"/>
      <c r="E334" s="43">
        <f>D334+B334</f>
        <v>0</v>
      </c>
      <c r="F334" s="150"/>
      <c r="G334" s="103"/>
      <c r="H334" s="50"/>
      <c r="I334" s="143" t="e">
        <f aca="true" t="shared" si="34" ref="I334:I397">ROUND(G334/B334*100,1)</f>
        <v>#DIV/0!</v>
      </c>
      <c r="J334" s="103"/>
      <c r="K334" s="50"/>
      <c r="L334" s="143" t="e">
        <f aca="true" t="shared" si="35" ref="L334:L397">ROUND(J334/G334*100,1)</f>
        <v>#DIV/0!</v>
      </c>
      <c r="M334" s="103"/>
      <c r="N334" s="50"/>
      <c r="O334" s="143" t="e">
        <f aca="true" t="shared" si="36" ref="O334:O397">ROUND(M334/J334*100,1)</f>
        <v>#DIV/0!</v>
      </c>
    </row>
    <row r="335" spans="1:15" s="33" customFormat="1" ht="12.75" customHeight="1" hidden="1">
      <c r="A335" s="83" t="s">
        <v>147</v>
      </c>
      <c r="B335" s="185"/>
      <c r="C335" s="180"/>
      <c r="D335" s="161"/>
      <c r="E335" s="43">
        <f>D335+B335</f>
        <v>0</v>
      </c>
      <c r="F335" s="150"/>
      <c r="G335" s="108"/>
      <c r="H335" s="50"/>
      <c r="I335" s="143" t="e">
        <f t="shared" si="34"/>
        <v>#DIV/0!</v>
      </c>
      <c r="J335" s="108"/>
      <c r="K335" s="50"/>
      <c r="L335" s="143" t="e">
        <f t="shared" si="35"/>
        <v>#DIV/0!</v>
      </c>
      <c r="M335" s="108"/>
      <c r="N335" s="50"/>
      <c r="O335" s="143" t="e">
        <f t="shared" si="36"/>
        <v>#DIV/0!</v>
      </c>
    </row>
    <row r="336" spans="1:15" s="8" customFormat="1" ht="16.5" customHeight="1" hidden="1">
      <c r="A336" s="82" t="s">
        <v>52</v>
      </c>
      <c r="B336" s="188"/>
      <c r="C336" s="180"/>
      <c r="D336" s="164"/>
      <c r="E336" s="43">
        <f>D336+B336</f>
        <v>0</v>
      </c>
      <c r="F336" s="150"/>
      <c r="G336" s="103"/>
      <c r="H336" s="50"/>
      <c r="I336" s="143" t="e">
        <f t="shared" si="34"/>
        <v>#DIV/0!</v>
      </c>
      <c r="J336" s="103"/>
      <c r="K336" s="50"/>
      <c r="L336" s="143" t="e">
        <f t="shared" si="35"/>
        <v>#DIV/0!</v>
      </c>
      <c r="M336" s="103"/>
      <c r="N336" s="50"/>
      <c r="O336" s="143" t="e">
        <f t="shared" si="36"/>
        <v>#DIV/0!</v>
      </c>
    </row>
    <row r="337" spans="1:15" s="8" customFormat="1" ht="13.5" customHeight="1" hidden="1">
      <c r="A337" s="82" t="s">
        <v>126</v>
      </c>
      <c r="B337" s="188"/>
      <c r="C337" s="180"/>
      <c r="D337" s="164"/>
      <c r="E337" s="43">
        <f>D337+B337</f>
        <v>0</v>
      </c>
      <c r="F337" s="150"/>
      <c r="G337" s="103"/>
      <c r="H337" s="50"/>
      <c r="I337" s="143" t="e">
        <f t="shared" si="34"/>
        <v>#DIV/0!</v>
      </c>
      <c r="J337" s="103"/>
      <c r="K337" s="50"/>
      <c r="L337" s="143" t="e">
        <f t="shared" si="35"/>
        <v>#DIV/0!</v>
      </c>
      <c r="M337" s="103"/>
      <c r="N337" s="50"/>
      <c r="O337" s="143" t="e">
        <f t="shared" si="36"/>
        <v>#DIV/0!</v>
      </c>
    </row>
    <row r="338" spans="1:15" s="8" customFormat="1" ht="15.75" customHeight="1" hidden="1">
      <c r="A338" s="82" t="s">
        <v>53</v>
      </c>
      <c r="B338" s="188"/>
      <c r="C338" s="180"/>
      <c r="D338" s="164"/>
      <c r="E338" s="43">
        <f>D338+B338</f>
        <v>0</v>
      </c>
      <c r="F338" s="150"/>
      <c r="G338" s="103"/>
      <c r="H338" s="50"/>
      <c r="I338" s="143" t="e">
        <f t="shared" si="34"/>
        <v>#DIV/0!</v>
      </c>
      <c r="J338" s="103"/>
      <c r="K338" s="50"/>
      <c r="L338" s="143" t="e">
        <f t="shared" si="35"/>
        <v>#DIV/0!</v>
      </c>
      <c r="M338" s="103"/>
      <c r="N338" s="50"/>
      <c r="O338" s="143" t="e">
        <f t="shared" si="36"/>
        <v>#DIV/0!</v>
      </c>
    </row>
    <row r="339" spans="1:15" s="8" customFormat="1" ht="16.5" customHeight="1" hidden="1">
      <c r="A339" s="82" t="s">
        <v>58</v>
      </c>
      <c r="B339" s="188">
        <f>B341+B342</f>
        <v>0</v>
      </c>
      <c r="C339" s="180"/>
      <c r="D339" s="164">
        <f>D341+D342</f>
        <v>0</v>
      </c>
      <c r="E339" s="43">
        <f>E341+E342</f>
        <v>0</v>
      </c>
      <c r="F339" s="150"/>
      <c r="G339" s="103">
        <f>G341+G342</f>
        <v>0</v>
      </c>
      <c r="H339" s="50"/>
      <c r="I339" s="143" t="e">
        <f t="shared" si="34"/>
        <v>#DIV/0!</v>
      </c>
      <c r="J339" s="103">
        <f>J341+J342</f>
        <v>0</v>
      </c>
      <c r="K339" s="50"/>
      <c r="L339" s="143" t="e">
        <f t="shared" si="35"/>
        <v>#DIV/0!</v>
      </c>
      <c r="M339" s="103">
        <f>M341+M342</f>
        <v>0</v>
      </c>
      <c r="N339" s="50"/>
      <c r="O339" s="143" t="e">
        <f t="shared" si="36"/>
        <v>#DIV/0!</v>
      </c>
    </row>
    <row r="340" spans="1:15" s="3" customFormat="1" ht="11.25" customHeight="1" hidden="1">
      <c r="A340" s="82" t="s">
        <v>11</v>
      </c>
      <c r="B340" s="185"/>
      <c r="C340" s="180"/>
      <c r="D340" s="161"/>
      <c r="E340" s="63"/>
      <c r="F340" s="150"/>
      <c r="G340" s="108"/>
      <c r="H340" s="50"/>
      <c r="I340" s="143" t="e">
        <f t="shared" si="34"/>
        <v>#DIV/0!</v>
      </c>
      <c r="J340" s="108"/>
      <c r="K340" s="50"/>
      <c r="L340" s="143" t="e">
        <f t="shared" si="35"/>
        <v>#DIV/0!</v>
      </c>
      <c r="M340" s="108"/>
      <c r="N340" s="50"/>
      <c r="O340" s="143" t="e">
        <f t="shared" si="36"/>
        <v>#DIV/0!</v>
      </c>
    </row>
    <row r="341" spans="1:15" s="8" customFormat="1" ht="16.5" customHeight="1" hidden="1">
      <c r="A341" s="82" t="s">
        <v>56</v>
      </c>
      <c r="B341" s="188"/>
      <c r="C341" s="180"/>
      <c r="D341" s="164"/>
      <c r="E341" s="43">
        <f>B341+D341</f>
        <v>0</v>
      </c>
      <c r="F341" s="150"/>
      <c r="G341" s="103"/>
      <c r="H341" s="50"/>
      <c r="I341" s="143" t="e">
        <f t="shared" si="34"/>
        <v>#DIV/0!</v>
      </c>
      <c r="J341" s="103"/>
      <c r="K341" s="50"/>
      <c r="L341" s="143" t="e">
        <f t="shared" si="35"/>
        <v>#DIV/0!</v>
      </c>
      <c r="M341" s="103"/>
      <c r="N341" s="50"/>
      <c r="O341" s="143" t="e">
        <f t="shared" si="36"/>
        <v>#DIV/0!</v>
      </c>
    </row>
    <row r="342" spans="1:15" s="8" customFormat="1" ht="16.5" customHeight="1" hidden="1">
      <c r="A342" s="82" t="s">
        <v>57</v>
      </c>
      <c r="B342" s="188"/>
      <c r="C342" s="180"/>
      <c r="D342" s="164"/>
      <c r="E342" s="43">
        <f>B342+D342</f>
        <v>0</v>
      </c>
      <c r="F342" s="150"/>
      <c r="G342" s="103"/>
      <c r="H342" s="50"/>
      <c r="I342" s="143" t="e">
        <f t="shared" si="34"/>
        <v>#DIV/0!</v>
      </c>
      <c r="J342" s="103"/>
      <c r="K342" s="50"/>
      <c r="L342" s="143" t="e">
        <f t="shared" si="35"/>
        <v>#DIV/0!</v>
      </c>
      <c r="M342" s="103"/>
      <c r="N342" s="50"/>
      <c r="O342" s="143" t="e">
        <f t="shared" si="36"/>
        <v>#DIV/0!</v>
      </c>
    </row>
    <row r="343" spans="1:15" s="33" customFormat="1" ht="12.75" customHeight="1" hidden="1">
      <c r="A343" s="83" t="s">
        <v>151</v>
      </c>
      <c r="B343" s="185"/>
      <c r="C343" s="180"/>
      <c r="D343" s="161"/>
      <c r="E343" s="63"/>
      <c r="F343" s="150"/>
      <c r="G343" s="108"/>
      <c r="H343" s="50"/>
      <c r="I343" s="143" t="e">
        <f t="shared" si="34"/>
        <v>#DIV/0!</v>
      </c>
      <c r="J343" s="108"/>
      <c r="K343" s="50"/>
      <c r="L343" s="143" t="e">
        <f t="shared" si="35"/>
        <v>#DIV/0!</v>
      </c>
      <c r="M343" s="108"/>
      <c r="N343" s="50"/>
      <c r="O343" s="143" t="e">
        <f t="shared" si="36"/>
        <v>#DIV/0!</v>
      </c>
    </row>
    <row r="344" spans="1:15" s="4" customFormat="1" ht="15.75" customHeight="1" hidden="1">
      <c r="A344" s="84" t="s">
        <v>40</v>
      </c>
      <c r="B344" s="185">
        <f>B346+B358</f>
        <v>0</v>
      </c>
      <c r="C344" s="180"/>
      <c r="D344" s="161">
        <f>D346+D358</f>
        <v>0</v>
      </c>
      <c r="E344" s="63">
        <f>E346+E358</f>
        <v>0</v>
      </c>
      <c r="F344" s="150"/>
      <c r="G344" s="108">
        <f>G346+G358</f>
        <v>0</v>
      </c>
      <c r="H344" s="50"/>
      <c r="I344" s="143" t="e">
        <f t="shared" si="34"/>
        <v>#DIV/0!</v>
      </c>
      <c r="J344" s="108">
        <f>J346+J358</f>
        <v>0</v>
      </c>
      <c r="K344" s="50"/>
      <c r="L344" s="143" t="e">
        <f t="shared" si="35"/>
        <v>#DIV/0!</v>
      </c>
      <c r="M344" s="108">
        <f>M346+M358</f>
        <v>0</v>
      </c>
      <c r="N344" s="50"/>
      <c r="O344" s="143" t="e">
        <f t="shared" si="36"/>
        <v>#DIV/0!</v>
      </c>
    </row>
    <row r="345" spans="1:15" s="3" customFormat="1" ht="15.75" customHeight="1" hidden="1">
      <c r="A345" s="82" t="s">
        <v>11</v>
      </c>
      <c r="B345" s="185"/>
      <c r="C345" s="180"/>
      <c r="D345" s="161"/>
      <c r="E345" s="63"/>
      <c r="F345" s="150"/>
      <c r="G345" s="108"/>
      <c r="H345" s="50"/>
      <c r="I345" s="143" t="e">
        <f t="shared" si="34"/>
        <v>#DIV/0!</v>
      </c>
      <c r="J345" s="108"/>
      <c r="K345" s="50"/>
      <c r="L345" s="143" t="e">
        <f t="shared" si="35"/>
        <v>#DIV/0!</v>
      </c>
      <c r="M345" s="108"/>
      <c r="N345" s="50"/>
      <c r="O345" s="143" t="e">
        <f t="shared" si="36"/>
        <v>#DIV/0!</v>
      </c>
    </row>
    <row r="346" spans="1:15" s="3" customFormat="1" ht="15.75" customHeight="1" hidden="1">
      <c r="A346" s="84" t="s">
        <v>61</v>
      </c>
      <c r="B346" s="185">
        <f>B348+B350+B351+B352+B353</f>
        <v>0</v>
      </c>
      <c r="C346" s="180"/>
      <c r="D346" s="161">
        <f>D348+D350+D351+D352+D353</f>
        <v>0</v>
      </c>
      <c r="E346" s="63">
        <f>E348+E350+E351+E352+E353</f>
        <v>0</v>
      </c>
      <c r="F346" s="150"/>
      <c r="G346" s="108">
        <f>G348+G350+G351+G352+G353</f>
        <v>0</v>
      </c>
      <c r="H346" s="50"/>
      <c r="I346" s="143" t="e">
        <f t="shared" si="34"/>
        <v>#DIV/0!</v>
      </c>
      <c r="J346" s="108">
        <f>J348+J350+J351+J352+J353</f>
        <v>0</v>
      </c>
      <c r="K346" s="50"/>
      <c r="L346" s="143" t="e">
        <f t="shared" si="35"/>
        <v>#DIV/0!</v>
      </c>
      <c r="M346" s="108">
        <f>M348+M350+M351+M352+M353</f>
        <v>0</v>
      </c>
      <c r="N346" s="50"/>
      <c r="O346" s="143" t="e">
        <f t="shared" si="36"/>
        <v>#DIV/0!</v>
      </c>
    </row>
    <row r="347" spans="1:15" s="3" customFormat="1" ht="15" customHeight="1" hidden="1">
      <c r="A347" s="82" t="s">
        <v>11</v>
      </c>
      <c r="B347" s="185"/>
      <c r="C347" s="180"/>
      <c r="D347" s="161"/>
      <c r="E347" s="63"/>
      <c r="F347" s="150"/>
      <c r="G347" s="108"/>
      <c r="H347" s="50"/>
      <c r="I347" s="143" t="e">
        <f t="shared" si="34"/>
        <v>#DIV/0!</v>
      </c>
      <c r="J347" s="108"/>
      <c r="K347" s="50"/>
      <c r="L347" s="143" t="e">
        <f t="shared" si="35"/>
        <v>#DIV/0!</v>
      </c>
      <c r="M347" s="108"/>
      <c r="N347" s="50"/>
      <c r="O347" s="143" t="e">
        <f t="shared" si="36"/>
        <v>#DIV/0!</v>
      </c>
    </row>
    <row r="348" spans="1:15" s="8" customFormat="1" ht="16.5" customHeight="1" hidden="1">
      <c r="A348" s="82" t="s">
        <v>51</v>
      </c>
      <c r="B348" s="188"/>
      <c r="C348" s="180"/>
      <c r="D348" s="164"/>
      <c r="E348" s="43">
        <f>B348+D348</f>
        <v>0</v>
      </c>
      <c r="F348" s="150"/>
      <c r="G348" s="103"/>
      <c r="H348" s="50"/>
      <c r="I348" s="143" t="e">
        <f t="shared" si="34"/>
        <v>#DIV/0!</v>
      </c>
      <c r="J348" s="103"/>
      <c r="K348" s="50"/>
      <c r="L348" s="143" t="e">
        <f t="shared" si="35"/>
        <v>#DIV/0!</v>
      </c>
      <c r="M348" s="103"/>
      <c r="N348" s="50"/>
      <c r="O348" s="143" t="e">
        <f t="shared" si="36"/>
        <v>#DIV/0!</v>
      </c>
    </row>
    <row r="349" spans="1:15" s="33" customFormat="1" ht="12.75" customHeight="1" hidden="1">
      <c r="A349" s="83" t="s">
        <v>147</v>
      </c>
      <c r="B349" s="185"/>
      <c r="C349" s="180"/>
      <c r="D349" s="161"/>
      <c r="E349" s="43">
        <f>B349+D349</f>
        <v>0</v>
      </c>
      <c r="F349" s="150"/>
      <c r="G349" s="108"/>
      <c r="H349" s="50"/>
      <c r="I349" s="143" t="e">
        <f t="shared" si="34"/>
        <v>#DIV/0!</v>
      </c>
      <c r="J349" s="108"/>
      <c r="K349" s="50"/>
      <c r="L349" s="143" t="e">
        <f t="shared" si="35"/>
        <v>#DIV/0!</v>
      </c>
      <c r="M349" s="108"/>
      <c r="N349" s="50"/>
      <c r="O349" s="143" t="e">
        <f t="shared" si="36"/>
        <v>#DIV/0!</v>
      </c>
    </row>
    <row r="350" spans="1:15" s="8" customFormat="1" ht="16.5" customHeight="1" hidden="1">
      <c r="A350" s="82" t="s">
        <v>52</v>
      </c>
      <c r="B350" s="188"/>
      <c r="C350" s="180"/>
      <c r="D350" s="164"/>
      <c r="E350" s="43">
        <f>B350+D350</f>
        <v>0</v>
      </c>
      <c r="F350" s="150"/>
      <c r="G350" s="103"/>
      <c r="H350" s="50"/>
      <c r="I350" s="143" t="e">
        <f t="shared" si="34"/>
        <v>#DIV/0!</v>
      </c>
      <c r="J350" s="103"/>
      <c r="K350" s="50"/>
      <c r="L350" s="143" t="e">
        <f t="shared" si="35"/>
        <v>#DIV/0!</v>
      </c>
      <c r="M350" s="103"/>
      <c r="N350" s="50"/>
      <c r="O350" s="143" t="e">
        <f t="shared" si="36"/>
        <v>#DIV/0!</v>
      </c>
    </row>
    <row r="351" spans="1:15" s="8" customFormat="1" ht="15" customHeight="1" hidden="1">
      <c r="A351" s="82" t="s">
        <v>126</v>
      </c>
      <c r="B351" s="188"/>
      <c r="C351" s="180"/>
      <c r="D351" s="164"/>
      <c r="E351" s="43">
        <f>B351+D351</f>
        <v>0</v>
      </c>
      <c r="F351" s="150"/>
      <c r="G351" s="103"/>
      <c r="H351" s="50"/>
      <c r="I351" s="143" t="e">
        <f t="shared" si="34"/>
        <v>#DIV/0!</v>
      </c>
      <c r="J351" s="103"/>
      <c r="K351" s="50"/>
      <c r="L351" s="143" t="e">
        <f t="shared" si="35"/>
        <v>#DIV/0!</v>
      </c>
      <c r="M351" s="103"/>
      <c r="N351" s="50"/>
      <c r="O351" s="143" t="e">
        <f t="shared" si="36"/>
        <v>#DIV/0!</v>
      </c>
    </row>
    <row r="352" spans="1:15" s="8" customFormat="1" ht="15.75" customHeight="1" hidden="1">
      <c r="A352" s="82" t="s">
        <v>53</v>
      </c>
      <c r="B352" s="188"/>
      <c r="C352" s="180"/>
      <c r="D352" s="164"/>
      <c r="E352" s="43">
        <f>B352+D352</f>
        <v>0</v>
      </c>
      <c r="F352" s="150"/>
      <c r="G352" s="103"/>
      <c r="H352" s="50"/>
      <c r="I352" s="143" t="e">
        <f t="shared" si="34"/>
        <v>#DIV/0!</v>
      </c>
      <c r="J352" s="103"/>
      <c r="K352" s="50"/>
      <c r="L352" s="143" t="e">
        <f t="shared" si="35"/>
        <v>#DIV/0!</v>
      </c>
      <c r="M352" s="103"/>
      <c r="N352" s="50"/>
      <c r="O352" s="143" t="e">
        <f t="shared" si="36"/>
        <v>#DIV/0!</v>
      </c>
    </row>
    <row r="353" spans="1:15" s="8" customFormat="1" ht="16.5" customHeight="1" hidden="1">
      <c r="A353" s="82" t="s">
        <v>58</v>
      </c>
      <c r="B353" s="188">
        <f>B355+B356</f>
        <v>0</v>
      </c>
      <c r="C353" s="180"/>
      <c r="D353" s="164">
        <f>D355+D356</f>
        <v>0</v>
      </c>
      <c r="E353" s="43">
        <f>E355+E356</f>
        <v>0</v>
      </c>
      <c r="F353" s="150"/>
      <c r="G353" s="103">
        <f>G355+G356</f>
        <v>0</v>
      </c>
      <c r="H353" s="50"/>
      <c r="I353" s="143" t="e">
        <f t="shared" si="34"/>
        <v>#DIV/0!</v>
      </c>
      <c r="J353" s="103">
        <f>J355+J356</f>
        <v>0</v>
      </c>
      <c r="K353" s="50"/>
      <c r="L353" s="143" t="e">
        <f t="shared" si="35"/>
        <v>#DIV/0!</v>
      </c>
      <c r="M353" s="103">
        <f>M355+M356</f>
        <v>0</v>
      </c>
      <c r="N353" s="50"/>
      <c r="O353" s="143" t="e">
        <f t="shared" si="36"/>
        <v>#DIV/0!</v>
      </c>
    </row>
    <row r="354" spans="1:15" s="3" customFormat="1" ht="11.25" customHeight="1" hidden="1">
      <c r="A354" s="82" t="s">
        <v>11</v>
      </c>
      <c r="B354" s="185"/>
      <c r="C354" s="180"/>
      <c r="D354" s="161"/>
      <c r="E354" s="63"/>
      <c r="F354" s="150"/>
      <c r="G354" s="108"/>
      <c r="H354" s="50"/>
      <c r="I354" s="143" t="e">
        <f t="shared" si="34"/>
        <v>#DIV/0!</v>
      </c>
      <c r="J354" s="108"/>
      <c r="K354" s="50"/>
      <c r="L354" s="143" t="e">
        <f t="shared" si="35"/>
        <v>#DIV/0!</v>
      </c>
      <c r="M354" s="108"/>
      <c r="N354" s="50"/>
      <c r="O354" s="143" t="e">
        <f t="shared" si="36"/>
        <v>#DIV/0!</v>
      </c>
    </row>
    <row r="355" spans="1:15" s="8" customFormat="1" ht="16.5" customHeight="1" hidden="1">
      <c r="A355" s="82" t="s">
        <v>56</v>
      </c>
      <c r="B355" s="188"/>
      <c r="C355" s="180"/>
      <c r="D355" s="164"/>
      <c r="E355" s="43">
        <f>B355+D355</f>
        <v>0</v>
      </c>
      <c r="F355" s="150"/>
      <c r="G355" s="103"/>
      <c r="H355" s="50"/>
      <c r="I355" s="143" t="e">
        <f t="shared" si="34"/>
        <v>#DIV/0!</v>
      </c>
      <c r="J355" s="103"/>
      <c r="K355" s="50"/>
      <c r="L355" s="143" t="e">
        <f t="shared" si="35"/>
        <v>#DIV/0!</v>
      </c>
      <c r="M355" s="103"/>
      <c r="N355" s="50"/>
      <c r="O355" s="143" t="e">
        <f t="shared" si="36"/>
        <v>#DIV/0!</v>
      </c>
    </row>
    <row r="356" spans="1:15" s="8" customFormat="1" ht="16.5" customHeight="1" hidden="1">
      <c r="A356" s="82" t="s">
        <v>57</v>
      </c>
      <c r="B356" s="188"/>
      <c r="C356" s="180"/>
      <c r="D356" s="164"/>
      <c r="E356" s="43">
        <f>B356+D356</f>
        <v>0</v>
      </c>
      <c r="F356" s="150"/>
      <c r="G356" s="103"/>
      <c r="H356" s="50"/>
      <c r="I356" s="143" t="e">
        <f t="shared" si="34"/>
        <v>#DIV/0!</v>
      </c>
      <c r="J356" s="103"/>
      <c r="K356" s="50"/>
      <c r="L356" s="143" t="e">
        <f t="shared" si="35"/>
        <v>#DIV/0!</v>
      </c>
      <c r="M356" s="103"/>
      <c r="N356" s="50"/>
      <c r="O356" s="143" t="e">
        <f t="shared" si="36"/>
        <v>#DIV/0!</v>
      </c>
    </row>
    <row r="357" spans="1:15" s="33" customFormat="1" ht="12.75" customHeight="1" hidden="1">
      <c r="A357" s="83" t="s">
        <v>151</v>
      </c>
      <c r="B357" s="185"/>
      <c r="C357" s="180"/>
      <c r="D357" s="161"/>
      <c r="E357" s="43">
        <f>B357+D357</f>
        <v>0</v>
      </c>
      <c r="F357" s="150"/>
      <c r="G357" s="108"/>
      <c r="H357" s="50"/>
      <c r="I357" s="143" t="e">
        <f t="shared" si="34"/>
        <v>#DIV/0!</v>
      </c>
      <c r="J357" s="108"/>
      <c r="K357" s="50"/>
      <c r="L357" s="143" t="e">
        <f t="shared" si="35"/>
        <v>#DIV/0!</v>
      </c>
      <c r="M357" s="108"/>
      <c r="N357" s="50"/>
      <c r="O357" s="143" t="e">
        <f t="shared" si="36"/>
        <v>#DIV/0!</v>
      </c>
    </row>
    <row r="358" spans="1:15" s="3" customFormat="1" ht="36" customHeight="1" hidden="1">
      <c r="A358" s="84" t="s">
        <v>62</v>
      </c>
      <c r="B358" s="185">
        <f>B360+B362+B363+B364+B365</f>
        <v>0</v>
      </c>
      <c r="C358" s="180"/>
      <c r="D358" s="161">
        <f>D360+D362+D363+D364+D365</f>
        <v>0</v>
      </c>
      <c r="E358" s="63">
        <f>E360+E362+E363+E364+E365</f>
        <v>0</v>
      </c>
      <c r="F358" s="150"/>
      <c r="G358" s="108">
        <f>G360+G362+G363+G364+G365</f>
        <v>0</v>
      </c>
      <c r="H358" s="50"/>
      <c r="I358" s="143" t="e">
        <f t="shared" si="34"/>
        <v>#DIV/0!</v>
      </c>
      <c r="J358" s="108">
        <f>J360+J362+J363+J364+J365</f>
        <v>0</v>
      </c>
      <c r="K358" s="50"/>
      <c r="L358" s="143" t="e">
        <f t="shared" si="35"/>
        <v>#DIV/0!</v>
      </c>
      <c r="M358" s="108">
        <f>M360+M362+M363+M364+M365</f>
        <v>0</v>
      </c>
      <c r="N358" s="50"/>
      <c r="O358" s="143" t="e">
        <f t="shared" si="36"/>
        <v>#DIV/0!</v>
      </c>
    </row>
    <row r="359" spans="1:15" s="3" customFormat="1" ht="11.25" customHeight="1" hidden="1">
      <c r="A359" s="82" t="s">
        <v>11</v>
      </c>
      <c r="B359" s="185"/>
      <c r="C359" s="180"/>
      <c r="D359" s="161"/>
      <c r="E359" s="63"/>
      <c r="F359" s="150"/>
      <c r="G359" s="108"/>
      <c r="H359" s="50"/>
      <c r="I359" s="143" t="e">
        <f t="shared" si="34"/>
        <v>#DIV/0!</v>
      </c>
      <c r="J359" s="108"/>
      <c r="K359" s="50"/>
      <c r="L359" s="143" t="e">
        <f t="shared" si="35"/>
        <v>#DIV/0!</v>
      </c>
      <c r="M359" s="108"/>
      <c r="N359" s="50"/>
      <c r="O359" s="143" t="e">
        <f t="shared" si="36"/>
        <v>#DIV/0!</v>
      </c>
    </row>
    <row r="360" spans="1:15" s="8" customFormat="1" ht="16.5" customHeight="1" hidden="1">
      <c r="A360" s="82" t="s">
        <v>51</v>
      </c>
      <c r="B360" s="188"/>
      <c r="C360" s="180"/>
      <c r="D360" s="164"/>
      <c r="E360" s="43">
        <f>B360+D360</f>
        <v>0</v>
      </c>
      <c r="F360" s="150"/>
      <c r="G360" s="103"/>
      <c r="H360" s="50"/>
      <c r="I360" s="143" t="e">
        <f t="shared" si="34"/>
        <v>#DIV/0!</v>
      </c>
      <c r="J360" s="103"/>
      <c r="K360" s="50"/>
      <c r="L360" s="143" t="e">
        <f t="shared" si="35"/>
        <v>#DIV/0!</v>
      </c>
      <c r="M360" s="103"/>
      <c r="N360" s="50"/>
      <c r="O360" s="143" t="e">
        <f t="shared" si="36"/>
        <v>#DIV/0!</v>
      </c>
    </row>
    <row r="361" spans="1:15" s="33" customFormat="1" ht="27" customHeight="1" hidden="1">
      <c r="A361" s="83" t="s">
        <v>147</v>
      </c>
      <c r="B361" s="185"/>
      <c r="C361" s="180"/>
      <c r="D361" s="161"/>
      <c r="E361" s="43">
        <f>B361+D361</f>
        <v>0</v>
      </c>
      <c r="F361" s="150"/>
      <c r="G361" s="108"/>
      <c r="H361" s="50"/>
      <c r="I361" s="143" t="e">
        <f t="shared" si="34"/>
        <v>#DIV/0!</v>
      </c>
      <c r="J361" s="108"/>
      <c r="K361" s="50"/>
      <c r="L361" s="143" t="e">
        <f t="shared" si="35"/>
        <v>#DIV/0!</v>
      </c>
      <c r="M361" s="108"/>
      <c r="N361" s="50"/>
      <c r="O361" s="143" t="e">
        <f t="shared" si="36"/>
        <v>#DIV/0!</v>
      </c>
    </row>
    <row r="362" spans="1:15" s="8" customFormat="1" ht="16.5" customHeight="1" hidden="1">
      <c r="A362" s="82" t="s">
        <v>52</v>
      </c>
      <c r="B362" s="188"/>
      <c r="C362" s="180"/>
      <c r="D362" s="164"/>
      <c r="E362" s="43">
        <f>B362+D362</f>
        <v>0</v>
      </c>
      <c r="F362" s="150"/>
      <c r="G362" s="103"/>
      <c r="H362" s="50"/>
      <c r="I362" s="143" t="e">
        <f t="shared" si="34"/>
        <v>#DIV/0!</v>
      </c>
      <c r="J362" s="103"/>
      <c r="K362" s="50"/>
      <c r="L362" s="143" t="e">
        <f t="shared" si="35"/>
        <v>#DIV/0!</v>
      </c>
      <c r="M362" s="103"/>
      <c r="N362" s="50"/>
      <c r="O362" s="143" t="e">
        <f t="shared" si="36"/>
        <v>#DIV/0!</v>
      </c>
    </row>
    <row r="363" spans="1:15" s="8" customFormat="1" ht="16.5" customHeight="1" hidden="1">
      <c r="A363" s="82" t="s">
        <v>126</v>
      </c>
      <c r="B363" s="188"/>
      <c r="C363" s="180"/>
      <c r="D363" s="164"/>
      <c r="E363" s="43">
        <f>B363+D363</f>
        <v>0</v>
      </c>
      <c r="F363" s="150"/>
      <c r="G363" s="103"/>
      <c r="H363" s="50"/>
      <c r="I363" s="143" t="e">
        <f t="shared" si="34"/>
        <v>#DIV/0!</v>
      </c>
      <c r="J363" s="103"/>
      <c r="K363" s="50"/>
      <c r="L363" s="143" t="e">
        <f t="shared" si="35"/>
        <v>#DIV/0!</v>
      </c>
      <c r="M363" s="103"/>
      <c r="N363" s="50"/>
      <c r="O363" s="143" t="e">
        <f t="shared" si="36"/>
        <v>#DIV/0!</v>
      </c>
    </row>
    <row r="364" spans="1:15" s="8" customFormat="1" ht="15.75" customHeight="1" hidden="1">
      <c r="A364" s="82" t="s">
        <v>53</v>
      </c>
      <c r="B364" s="188"/>
      <c r="C364" s="180"/>
      <c r="D364" s="164"/>
      <c r="E364" s="43">
        <f>B364+D364</f>
        <v>0</v>
      </c>
      <c r="F364" s="150"/>
      <c r="G364" s="103"/>
      <c r="H364" s="50"/>
      <c r="I364" s="143" t="e">
        <f t="shared" si="34"/>
        <v>#DIV/0!</v>
      </c>
      <c r="J364" s="103"/>
      <c r="K364" s="50"/>
      <c r="L364" s="143" t="e">
        <f t="shared" si="35"/>
        <v>#DIV/0!</v>
      </c>
      <c r="M364" s="103"/>
      <c r="N364" s="50"/>
      <c r="O364" s="143" t="e">
        <f t="shared" si="36"/>
        <v>#DIV/0!</v>
      </c>
    </row>
    <row r="365" spans="1:15" s="8" customFormat="1" ht="16.5" customHeight="1" hidden="1">
      <c r="A365" s="82" t="s">
        <v>58</v>
      </c>
      <c r="B365" s="188">
        <f>B367+B368</f>
        <v>0</v>
      </c>
      <c r="C365" s="180"/>
      <c r="D365" s="164">
        <f>D367+D368</f>
        <v>0</v>
      </c>
      <c r="E365" s="43">
        <f>E367+E368</f>
        <v>0</v>
      </c>
      <c r="F365" s="150"/>
      <c r="G365" s="103">
        <f>G367+G368</f>
        <v>0</v>
      </c>
      <c r="H365" s="50"/>
      <c r="I365" s="143" t="e">
        <f t="shared" si="34"/>
        <v>#DIV/0!</v>
      </c>
      <c r="J365" s="103">
        <f>J367+J368</f>
        <v>0</v>
      </c>
      <c r="K365" s="50"/>
      <c r="L365" s="143" t="e">
        <f t="shared" si="35"/>
        <v>#DIV/0!</v>
      </c>
      <c r="M365" s="103">
        <f>M367+M368</f>
        <v>0</v>
      </c>
      <c r="N365" s="50"/>
      <c r="O365" s="143" t="e">
        <f t="shared" si="36"/>
        <v>#DIV/0!</v>
      </c>
    </row>
    <row r="366" spans="1:15" s="3" customFormat="1" ht="11.25" customHeight="1" hidden="1">
      <c r="A366" s="82" t="s">
        <v>11</v>
      </c>
      <c r="B366" s="185"/>
      <c r="C366" s="180"/>
      <c r="D366" s="161"/>
      <c r="E366" s="63"/>
      <c r="F366" s="150"/>
      <c r="G366" s="108"/>
      <c r="H366" s="50"/>
      <c r="I366" s="143" t="e">
        <f t="shared" si="34"/>
        <v>#DIV/0!</v>
      </c>
      <c r="J366" s="108"/>
      <c r="K366" s="50"/>
      <c r="L366" s="143" t="e">
        <f t="shared" si="35"/>
        <v>#DIV/0!</v>
      </c>
      <c r="M366" s="108"/>
      <c r="N366" s="50"/>
      <c r="O366" s="143" t="e">
        <f t="shared" si="36"/>
        <v>#DIV/0!</v>
      </c>
    </row>
    <row r="367" spans="1:15" s="8" customFormat="1" ht="16.5" customHeight="1" hidden="1">
      <c r="A367" s="82" t="s">
        <v>56</v>
      </c>
      <c r="B367" s="188"/>
      <c r="C367" s="180"/>
      <c r="D367" s="164"/>
      <c r="E367" s="43">
        <f>B367+D367</f>
        <v>0</v>
      </c>
      <c r="F367" s="150"/>
      <c r="G367" s="103"/>
      <c r="H367" s="50"/>
      <c r="I367" s="143" t="e">
        <f t="shared" si="34"/>
        <v>#DIV/0!</v>
      </c>
      <c r="J367" s="103"/>
      <c r="K367" s="50"/>
      <c r="L367" s="143" t="e">
        <f t="shared" si="35"/>
        <v>#DIV/0!</v>
      </c>
      <c r="M367" s="103"/>
      <c r="N367" s="50"/>
      <c r="O367" s="143" t="e">
        <f t="shared" si="36"/>
        <v>#DIV/0!</v>
      </c>
    </row>
    <row r="368" spans="1:15" s="8" customFormat="1" ht="16.5" customHeight="1" hidden="1">
      <c r="A368" s="82" t="s">
        <v>57</v>
      </c>
      <c r="B368" s="188"/>
      <c r="C368" s="180"/>
      <c r="D368" s="164"/>
      <c r="E368" s="43">
        <f>B368+D368</f>
        <v>0</v>
      </c>
      <c r="F368" s="150"/>
      <c r="G368" s="103"/>
      <c r="H368" s="50"/>
      <c r="I368" s="143" t="e">
        <f t="shared" si="34"/>
        <v>#DIV/0!</v>
      </c>
      <c r="J368" s="103"/>
      <c r="K368" s="50"/>
      <c r="L368" s="143" t="e">
        <f t="shared" si="35"/>
        <v>#DIV/0!</v>
      </c>
      <c r="M368" s="103"/>
      <c r="N368" s="50"/>
      <c r="O368" s="143" t="e">
        <f t="shared" si="36"/>
        <v>#DIV/0!</v>
      </c>
    </row>
    <row r="369" spans="1:15" s="33" customFormat="1" ht="12.75" customHeight="1" hidden="1">
      <c r="A369" s="83" t="s">
        <v>151</v>
      </c>
      <c r="B369" s="185"/>
      <c r="C369" s="180"/>
      <c r="D369" s="161"/>
      <c r="E369" s="43">
        <f>B369+D369</f>
        <v>0</v>
      </c>
      <c r="F369" s="150"/>
      <c r="G369" s="108"/>
      <c r="H369" s="50"/>
      <c r="I369" s="143" t="e">
        <f t="shared" si="34"/>
        <v>#DIV/0!</v>
      </c>
      <c r="J369" s="108"/>
      <c r="K369" s="50"/>
      <c r="L369" s="143" t="e">
        <f t="shared" si="35"/>
        <v>#DIV/0!</v>
      </c>
      <c r="M369" s="108"/>
      <c r="N369" s="50"/>
      <c r="O369" s="143" t="e">
        <f t="shared" si="36"/>
        <v>#DIV/0!</v>
      </c>
    </row>
    <row r="370" spans="1:15" s="3" customFormat="1" ht="36.75" customHeight="1">
      <c r="A370" s="84" t="s">
        <v>41</v>
      </c>
      <c r="B370" s="185"/>
      <c r="C370" s="180"/>
      <c r="D370" s="161">
        <f>D372+D373+D374+D375</f>
        <v>0</v>
      </c>
      <c r="E370" s="63">
        <f>E372+E373+E374+E375</f>
        <v>0</v>
      </c>
      <c r="F370" s="150"/>
      <c r="G370" s="113">
        <v>7.5</v>
      </c>
      <c r="H370" s="50"/>
      <c r="I370" s="143"/>
      <c r="J370" s="108">
        <f>J372+J373+J374+J375</f>
        <v>0</v>
      </c>
      <c r="K370" s="50"/>
      <c r="L370" s="143">
        <f t="shared" si="35"/>
        <v>0</v>
      </c>
      <c r="M370" s="108">
        <f>M372+M373+M374+M375</f>
        <v>0</v>
      </c>
      <c r="N370" s="50"/>
      <c r="O370" s="143" t="e">
        <f t="shared" si="36"/>
        <v>#DIV/0!</v>
      </c>
    </row>
    <row r="371" spans="1:15" s="3" customFormat="1" ht="11.25" customHeight="1">
      <c r="A371" s="82" t="s">
        <v>11</v>
      </c>
      <c r="B371" s="185"/>
      <c r="C371" s="180"/>
      <c r="D371" s="161"/>
      <c r="E371" s="63"/>
      <c r="F371" s="150"/>
      <c r="G371" s="108"/>
      <c r="H371" s="50"/>
      <c r="I371" s="143"/>
      <c r="J371" s="108"/>
      <c r="K371" s="50"/>
      <c r="L371" s="143" t="e">
        <f t="shared" si="35"/>
        <v>#DIV/0!</v>
      </c>
      <c r="M371" s="108"/>
      <c r="N371" s="50"/>
      <c r="O371" s="143" t="e">
        <f t="shared" si="36"/>
        <v>#DIV/0!</v>
      </c>
    </row>
    <row r="372" spans="1:15" s="8" customFormat="1" ht="13.5" customHeight="1" hidden="1">
      <c r="A372" s="82" t="s">
        <v>70</v>
      </c>
      <c r="B372" s="188"/>
      <c r="C372" s="180"/>
      <c r="D372" s="164"/>
      <c r="E372" s="43">
        <f>B372+D372</f>
        <v>0</v>
      </c>
      <c r="F372" s="150"/>
      <c r="G372" s="103"/>
      <c r="H372" s="50"/>
      <c r="I372" s="143" t="e">
        <f t="shared" si="34"/>
        <v>#DIV/0!</v>
      </c>
      <c r="J372" s="103"/>
      <c r="K372" s="50"/>
      <c r="L372" s="143" t="e">
        <f t="shared" si="35"/>
        <v>#DIV/0!</v>
      </c>
      <c r="M372" s="103"/>
      <c r="N372" s="50"/>
      <c r="O372" s="143" t="e">
        <f t="shared" si="36"/>
        <v>#DIV/0!</v>
      </c>
    </row>
    <row r="373" spans="1:15" s="8" customFormat="1" ht="18" customHeight="1">
      <c r="A373" s="83" t="s">
        <v>71</v>
      </c>
      <c r="B373" s="186"/>
      <c r="C373" s="180"/>
      <c r="D373" s="164"/>
      <c r="E373" s="43">
        <f>B373+D373</f>
        <v>0</v>
      </c>
      <c r="F373" s="150"/>
      <c r="G373" s="212">
        <v>7.5</v>
      </c>
      <c r="H373" s="50"/>
      <c r="I373" s="143"/>
      <c r="J373" s="103"/>
      <c r="K373" s="50"/>
      <c r="L373" s="143">
        <f t="shared" si="35"/>
        <v>0</v>
      </c>
      <c r="M373" s="103"/>
      <c r="N373" s="50"/>
      <c r="O373" s="143" t="e">
        <f t="shared" si="36"/>
        <v>#DIV/0!</v>
      </c>
    </row>
    <row r="374" spans="1:15" s="8" customFormat="1" ht="13.5" customHeight="1" hidden="1">
      <c r="A374" s="82" t="s">
        <v>90</v>
      </c>
      <c r="B374" s="188"/>
      <c r="C374" s="180"/>
      <c r="D374" s="164"/>
      <c r="E374" s="43">
        <f>B374+D374</f>
        <v>0</v>
      </c>
      <c r="F374" s="150"/>
      <c r="G374" s="103"/>
      <c r="H374" s="50"/>
      <c r="I374" s="143" t="e">
        <f t="shared" si="34"/>
        <v>#DIV/0!</v>
      </c>
      <c r="J374" s="103"/>
      <c r="K374" s="50"/>
      <c r="L374" s="143" t="e">
        <f t="shared" si="35"/>
        <v>#DIV/0!</v>
      </c>
      <c r="M374" s="103"/>
      <c r="N374" s="50"/>
      <c r="O374" s="143" t="e">
        <f t="shared" si="36"/>
        <v>#DIV/0!</v>
      </c>
    </row>
    <row r="375" spans="1:15" s="8" customFormat="1" ht="72" customHeight="1" hidden="1">
      <c r="A375" s="82" t="s">
        <v>91</v>
      </c>
      <c r="B375" s="188"/>
      <c r="C375" s="180"/>
      <c r="D375" s="164"/>
      <c r="E375" s="43">
        <f>B375+D375</f>
        <v>0</v>
      </c>
      <c r="F375" s="150"/>
      <c r="G375" s="103"/>
      <c r="H375" s="50"/>
      <c r="I375" s="143" t="e">
        <f t="shared" si="34"/>
        <v>#DIV/0!</v>
      </c>
      <c r="J375" s="103"/>
      <c r="K375" s="50"/>
      <c r="L375" s="143" t="e">
        <f t="shared" si="35"/>
        <v>#DIV/0!</v>
      </c>
      <c r="M375" s="103"/>
      <c r="N375" s="50"/>
      <c r="O375" s="143" t="e">
        <f t="shared" si="36"/>
        <v>#DIV/0!</v>
      </c>
    </row>
    <row r="376" spans="1:15" s="3" customFormat="1" ht="33.75" customHeight="1" hidden="1">
      <c r="A376" s="84" t="s">
        <v>42</v>
      </c>
      <c r="B376" s="185">
        <f>B378+B389+B400+B405</f>
        <v>0</v>
      </c>
      <c r="C376" s="180"/>
      <c r="D376" s="161">
        <f>D378+D389+D400+D405</f>
        <v>0</v>
      </c>
      <c r="E376" s="63">
        <f>E378+E389+E400+E405</f>
        <v>0</v>
      </c>
      <c r="F376" s="150"/>
      <c r="G376" s="108">
        <f>G378+G389+G400+G405</f>
        <v>0</v>
      </c>
      <c r="H376" s="50"/>
      <c r="I376" s="143" t="e">
        <f t="shared" si="34"/>
        <v>#DIV/0!</v>
      </c>
      <c r="J376" s="108">
        <f>J378+J389+J400+J405</f>
        <v>0</v>
      </c>
      <c r="K376" s="50"/>
      <c r="L376" s="143" t="e">
        <f t="shared" si="35"/>
        <v>#DIV/0!</v>
      </c>
      <c r="M376" s="108">
        <f>M378+M389+M400+M405</f>
        <v>0</v>
      </c>
      <c r="N376" s="50"/>
      <c r="O376" s="143" t="e">
        <f t="shared" si="36"/>
        <v>#DIV/0!</v>
      </c>
    </row>
    <row r="377" spans="1:15" s="3" customFormat="1" ht="11.25" customHeight="1" hidden="1">
      <c r="A377" s="82" t="s">
        <v>11</v>
      </c>
      <c r="B377" s="185"/>
      <c r="C377" s="180"/>
      <c r="D377" s="161"/>
      <c r="E377" s="63"/>
      <c r="F377" s="150"/>
      <c r="G377" s="108"/>
      <c r="H377" s="50"/>
      <c r="I377" s="143" t="e">
        <f t="shared" si="34"/>
        <v>#DIV/0!</v>
      </c>
      <c r="J377" s="108"/>
      <c r="K377" s="50"/>
      <c r="L377" s="143" t="e">
        <f t="shared" si="35"/>
        <v>#DIV/0!</v>
      </c>
      <c r="M377" s="108"/>
      <c r="N377" s="50"/>
      <c r="O377" s="143" t="e">
        <f t="shared" si="36"/>
        <v>#DIV/0!</v>
      </c>
    </row>
    <row r="378" spans="1:15" s="3" customFormat="1" ht="15.75" customHeight="1" hidden="1">
      <c r="A378" s="84" t="s">
        <v>63</v>
      </c>
      <c r="B378" s="185">
        <f>B380+B382+B383+B384+B385</f>
        <v>0</v>
      </c>
      <c r="C378" s="180"/>
      <c r="D378" s="161">
        <f>D380+D382+D383+D384+D385</f>
        <v>0</v>
      </c>
      <c r="E378" s="63">
        <f>E380+E382+E383+E384+E385</f>
        <v>0</v>
      </c>
      <c r="F378" s="150"/>
      <c r="G378" s="108">
        <f>G380+G382+G383+G384+G385</f>
        <v>0</v>
      </c>
      <c r="H378" s="50"/>
      <c r="I378" s="143" t="e">
        <f t="shared" si="34"/>
        <v>#DIV/0!</v>
      </c>
      <c r="J378" s="108">
        <f>J380+J382+J383+J384+J385</f>
        <v>0</v>
      </c>
      <c r="K378" s="50"/>
      <c r="L378" s="143" t="e">
        <f t="shared" si="35"/>
        <v>#DIV/0!</v>
      </c>
      <c r="M378" s="108">
        <f>M380+M382+M383+M384+M385</f>
        <v>0</v>
      </c>
      <c r="N378" s="50"/>
      <c r="O378" s="143" t="e">
        <f t="shared" si="36"/>
        <v>#DIV/0!</v>
      </c>
    </row>
    <row r="379" spans="1:15" s="3" customFormat="1" ht="11.25" customHeight="1" hidden="1">
      <c r="A379" s="82" t="s">
        <v>11</v>
      </c>
      <c r="B379" s="185"/>
      <c r="C379" s="180"/>
      <c r="D379" s="161"/>
      <c r="E379" s="63"/>
      <c r="F379" s="150"/>
      <c r="G379" s="108"/>
      <c r="H379" s="50"/>
      <c r="I379" s="143" t="e">
        <f t="shared" si="34"/>
        <v>#DIV/0!</v>
      </c>
      <c r="J379" s="108"/>
      <c r="K379" s="50"/>
      <c r="L379" s="143" t="e">
        <f t="shared" si="35"/>
        <v>#DIV/0!</v>
      </c>
      <c r="M379" s="108"/>
      <c r="N379" s="50"/>
      <c r="O379" s="143" t="e">
        <f t="shared" si="36"/>
        <v>#DIV/0!</v>
      </c>
    </row>
    <row r="380" spans="1:15" s="8" customFormat="1" ht="16.5" customHeight="1" hidden="1">
      <c r="A380" s="82" t="s">
        <v>51</v>
      </c>
      <c r="B380" s="188"/>
      <c r="C380" s="180"/>
      <c r="D380" s="164"/>
      <c r="E380" s="43">
        <f>B380+D380</f>
        <v>0</v>
      </c>
      <c r="F380" s="150"/>
      <c r="G380" s="103"/>
      <c r="H380" s="50"/>
      <c r="I380" s="143" t="e">
        <f t="shared" si="34"/>
        <v>#DIV/0!</v>
      </c>
      <c r="J380" s="103"/>
      <c r="K380" s="50"/>
      <c r="L380" s="143" t="e">
        <f t="shared" si="35"/>
        <v>#DIV/0!</v>
      </c>
      <c r="M380" s="103"/>
      <c r="N380" s="50"/>
      <c r="O380" s="143" t="e">
        <f t="shared" si="36"/>
        <v>#DIV/0!</v>
      </c>
    </row>
    <row r="381" spans="1:15" s="33" customFormat="1" ht="12.75" customHeight="1" hidden="1">
      <c r="A381" s="83" t="s">
        <v>147</v>
      </c>
      <c r="B381" s="185"/>
      <c r="C381" s="180"/>
      <c r="D381" s="161"/>
      <c r="E381" s="43">
        <f>B381+D381</f>
        <v>0</v>
      </c>
      <c r="F381" s="150"/>
      <c r="G381" s="108"/>
      <c r="H381" s="50"/>
      <c r="I381" s="143" t="e">
        <f t="shared" si="34"/>
        <v>#DIV/0!</v>
      </c>
      <c r="J381" s="108"/>
      <c r="K381" s="50"/>
      <c r="L381" s="143" t="e">
        <f t="shared" si="35"/>
        <v>#DIV/0!</v>
      </c>
      <c r="M381" s="108"/>
      <c r="N381" s="50"/>
      <c r="O381" s="143" t="e">
        <f t="shared" si="36"/>
        <v>#DIV/0!</v>
      </c>
    </row>
    <row r="382" spans="1:15" s="8" customFormat="1" ht="16.5" customHeight="1" hidden="1">
      <c r="A382" s="82" t="s">
        <v>52</v>
      </c>
      <c r="B382" s="188"/>
      <c r="C382" s="180"/>
      <c r="D382" s="164"/>
      <c r="E382" s="43">
        <f>B382+D382</f>
        <v>0</v>
      </c>
      <c r="F382" s="150"/>
      <c r="G382" s="103"/>
      <c r="H382" s="50"/>
      <c r="I382" s="143" t="e">
        <f t="shared" si="34"/>
        <v>#DIV/0!</v>
      </c>
      <c r="J382" s="103"/>
      <c r="K382" s="50"/>
      <c r="L382" s="143" t="e">
        <f t="shared" si="35"/>
        <v>#DIV/0!</v>
      </c>
      <c r="M382" s="103"/>
      <c r="N382" s="50"/>
      <c r="O382" s="143" t="e">
        <f t="shared" si="36"/>
        <v>#DIV/0!</v>
      </c>
    </row>
    <row r="383" spans="1:15" s="8" customFormat="1" ht="16.5" customHeight="1" hidden="1">
      <c r="A383" s="82" t="s">
        <v>126</v>
      </c>
      <c r="B383" s="188"/>
      <c r="C383" s="180"/>
      <c r="D383" s="164"/>
      <c r="E383" s="43">
        <f>B383+D383</f>
        <v>0</v>
      </c>
      <c r="F383" s="150"/>
      <c r="G383" s="103"/>
      <c r="H383" s="50"/>
      <c r="I383" s="143" t="e">
        <f t="shared" si="34"/>
        <v>#DIV/0!</v>
      </c>
      <c r="J383" s="103"/>
      <c r="K383" s="50"/>
      <c r="L383" s="143" t="e">
        <f t="shared" si="35"/>
        <v>#DIV/0!</v>
      </c>
      <c r="M383" s="103"/>
      <c r="N383" s="50"/>
      <c r="O383" s="143" t="e">
        <f t="shared" si="36"/>
        <v>#DIV/0!</v>
      </c>
    </row>
    <row r="384" spans="1:15" s="8" customFormat="1" ht="15.75" customHeight="1" hidden="1">
      <c r="A384" s="82" t="s">
        <v>53</v>
      </c>
      <c r="B384" s="188"/>
      <c r="C384" s="180"/>
      <c r="D384" s="164"/>
      <c r="E384" s="43">
        <f>B384+D384</f>
        <v>0</v>
      </c>
      <c r="F384" s="150"/>
      <c r="G384" s="103"/>
      <c r="H384" s="50"/>
      <c r="I384" s="143" t="e">
        <f t="shared" si="34"/>
        <v>#DIV/0!</v>
      </c>
      <c r="J384" s="103"/>
      <c r="K384" s="50"/>
      <c r="L384" s="143" t="e">
        <f t="shared" si="35"/>
        <v>#DIV/0!</v>
      </c>
      <c r="M384" s="103"/>
      <c r="N384" s="50"/>
      <c r="O384" s="143" t="e">
        <f t="shared" si="36"/>
        <v>#DIV/0!</v>
      </c>
    </row>
    <row r="385" spans="1:15" s="8" customFormat="1" ht="16.5" customHeight="1" hidden="1">
      <c r="A385" s="82" t="s">
        <v>58</v>
      </c>
      <c r="B385" s="188">
        <f>B387+B388</f>
        <v>0</v>
      </c>
      <c r="C385" s="180"/>
      <c r="D385" s="164">
        <f>D387+D388</f>
        <v>0</v>
      </c>
      <c r="E385" s="43">
        <f>E387+E388</f>
        <v>0</v>
      </c>
      <c r="F385" s="150"/>
      <c r="G385" s="103">
        <f>G387+G388</f>
        <v>0</v>
      </c>
      <c r="H385" s="50"/>
      <c r="I385" s="143" t="e">
        <f t="shared" si="34"/>
        <v>#DIV/0!</v>
      </c>
      <c r="J385" s="103">
        <f>J387+J388</f>
        <v>0</v>
      </c>
      <c r="K385" s="50"/>
      <c r="L385" s="143" t="e">
        <f t="shared" si="35"/>
        <v>#DIV/0!</v>
      </c>
      <c r="M385" s="103">
        <f>M387+M388</f>
        <v>0</v>
      </c>
      <c r="N385" s="50"/>
      <c r="O385" s="143" t="e">
        <f t="shared" si="36"/>
        <v>#DIV/0!</v>
      </c>
    </row>
    <row r="386" spans="1:15" s="3" customFormat="1" ht="11.25" customHeight="1" hidden="1">
      <c r="A386" s="82" t="s">
        <v>11</v>
      </c>
      <c r="B386" s="185"/>
      <c r="C386" s="180"/>
      <c r="D386" s="161"/>
      <c r="E386" s="63"/>
      <c r="F386" s="150"/>
      <c r="G386" s="108"/>
      <c r="H386" s="50"/>
      <c r="I386" s="143" t="e">
        <f t="shared" si="34"/>
        <v>#DIV/0!</v>
      </c>
      <c r="J386" s="108"/>
      <c r="K386" s="50"/>
      <c r="L386" s="143" t="e">
        <f t="shared" si="35"/>
        <v>#DIV/0!</v>
      </c>
      <c r="M386" s="108"/>
      <c r="N386" s="50"/>
      <c r="O386" s="143" t="e">
        <f t="shared" si="36"/>
        <v>#DIV/0!</v>
      </c>
    </row>
    <row r="387" spans="1:15" s="8" customFormat="1" ht="16.5" customHeight="1" hidden="1">
      <c r="A387" s="82" t="s">
        <v>56</v>
      </c>
      <c r="B387" s="188"/>
      <c r="C387" s="180"/>
      <c r="D387" s="164"/>
      <c r="E387" s="43">
        <f>B387+D387</f>
        <v>0</v>
      </c>
      <c r="F387" s="150"/>
      <c r="G387" s="103"/>
      <c r="H387" s="50"/>
      <c r="I387" s="143" t="e">
        <f t="shared" si="34"/>
        <v>#DIV/0!</v>
      </c>
      <c r="J387" s="103"/>
      <c r="K387" s="50"/>
      <c r="L387" s="143" t="e">
        <f t="shared" si="35"/>
        <v>#DIV/0!</v>
      </c>
      <c r="M387" s="103"/>
      <c r="N387" s="50"/>
      <c r="O387" s="143" t="e">
        <f t="shared" si="36"/>
        <v>#DIV/0!</v>
      </c>
    </row>
    <row r="388" spans="1:15" s="8" customFormat="1" ht="16.5" customHeight="1" hidden="1">
      <c r="A388" s="82" t="s">
        <v>57</v>
      </c>
      <c r="B388" s="188"/>
      <c r="C388" s="180"/>
      <c r="D388" s="164"/>
      <c r="E388" s="43">
        <f>B388+D388</f>
        <v>0</v>
      </c>
      <c r="F388" s="150"/>
      <c r="G388" s="103"/>
      <c r="H388" s="50"/>
      <c r="I388" s="143" t="e">
        <f t="shared" si="34"/>
        <v>#DIV/0!</v>
      </c>
      <c r="J388" s="103"/>
      <c r="K388" s="50"/>
      <c r="L388" s="143" t="e">
        <f t="shared" si="35"/>
        <v>#DIV/0!</v>
      </c>
      <c r="M388" s="103"/>
      <c r="N388" s="50"/>
      <c r="O388" s="143" t="e">
        <f t="shared" si="36"/>
        <v>#DIV/0!</v>
      </c>
    </row>
    <row r="389" spans="1:15" s="3" customFormat="1" ht="15.75" customHeight="1" hidden="1">
      <c r="A389" s="84" t="s">
        <v>79</v>
      </c>
      <c r="B389" s="185">
        <f>B391+B393+B394+B395+B396</f>
        <v>0</v>
      </c>
      <c r="C389" s="180"/>
      <c r="D389" s="161">
        <f>D391+D393+D394+D395+D396</f>
        <v>0</v>
      </c>
      <c r="E389" s="63">
        <f>E391+E393+E394+E395+E396</f>
        <v>0</v>
      </c>
      <c r="F389" s="150"/>
      <c r="G389" s="108">
        <f>G391+G393+G394+G395+G396</f>
        <v>0</v>
      </c>
      <c r="H389" s="50"/>
      <c r="I389" s="143" t="e">
        <f t="shared" si="34"/>
        <v>#DIV/0!</v>
      </c>
      <c r="J389" s="108">
        <f>J391+J393+J394+J395+J396</f>
        <v>0</v>
      </c>
      <c r="K389" s="50"/>
      <c r="L389" s="143" t="e">
        <f t="shared" si="35"/>
        <v>#DIV/0!</v>
      </c>
      <c r="M389" s="108">
        <f>M391+M393+M394+M395+M396</f>
        <v>0</v>
      </c>
      <c r="N389" s="50"/>
      <c r="O389" s="143" t="e">
        <f t="shared" si="36"/>
        <v>#DIV/0!</v>
      </c>
    </row>
    <row r="390" spans="1:15" s="3" customFormat="1" ht="18" customHeight="1" hidden="1">
      <c r="A390" s="82" t="s">
        <v>11</v>
      </c>
      <c r="B390" s="185"/>
      <c r="C390" s="180"/>
      <c r="D390" s="161"/>
      <c r="E390" s="63"/>
      <c r="F390" s="150"/>
      <c r="G390" s="108"/>
      <c r="H390" s="50"/>
      <c r="I390" s="143" t="e">
        <f t="shared" si="34"/>
        <v>#DIV/0!</v>
      </c>
      <c r="J390" s="108"/>
      <c r="K390" s="50"/>
      <c r="L390" s="143" t="e">
        <f t="shared" si="35"/>
        <v>#DIV/0!</v>
      </c>
      <c r="M390" s="108"/>
      <c r="N390" s="50"/>
      <c r="O390" s="143" t="e">
        <f t="shared" si="36"/>
        <v>#DIV/0!</v>
      </c>
    </row>
    <row r="391" spans="1:15" s="8" customFormat="1" ht="16.5" customHeight="1" hidden="1">
      <c r="A391" s="82" t="s">
        <v>51</v>
      </c>
      <c r="B391" s="188"/>
      <c r="C391" s="180"/>
      <c r="D391" s="164"/>
      <c r="E391" s="43">
        <f>B391+D391</f>
        <v>0</v>
      </c>
      <c r="F391" s="150"/>
      <c r="G391" s="103"/>
      <c r="H391" s="50"/>
      <c r="I391" s="143" t="e">
        <f t="shared" si="34"/>
        <v>#DIV/0!</v>
      </c>
      <c r="J391" s="103"/>
      <c r="K391" s="50"/>
      <c r="L391" s="143" t="e">
        <f t="shared" si="35"/>
        <v>#DIV/0!</v>
      </c>
      <c r="M391" s="103"/>
      <c r="N391" s="50"/>
      <c r="O391" s="143" t="e">
        <f t="shared" si="36"/>
        <v>#DIV/0!</v>
      </c>
    </row>
    <row r="392" spans="1:15" s="33" customFormat="1" ht="12.75" customHeight="1" hidden="1">
      <c r="A392" s="83" t="s">
        <v>147</v>
      </c>
      <c r="B392" s="185"/>
      <c r="C392" s="180"/>
      <c r="D392" s="161"/>
      <c r="E392" s="43">
        <f>B392+D392</f>
        <v>0</v>
      </c>
      <c r="F392" s="150"/>
      <c r="G392" s="108"/>
      <c r="H392" s="50"/>
      <c r="I392" s="143" t="e">
        <f t="shared" si="34"/>
        <v>#DIV/0!</v>
      </c>
      <c r="J392" s="108"/>
      <c r="K392" s="50"/>
      <c r="L392" s="143" t="e">
        <f t="shared" si="35"/>
        <v>#DIV/0!</v>
      </c>
      <c r="M392" s="108"/>
      <c r="N392" s="50"/>
      <c r="O392" s="143" t="e">
        <f t="shared" si="36"/>
        <v>#DIV/0!</v>
      </c>
    </row>
    <row r="393" spans="1:15" s="8" customFormat="1" ht="16.5" customHeight="1" hidden="1">
      <c r="A393" s="82" t="s">
        <v>52</v>
      </c>
      <c r="B393" s="188"/>
      <c r="C393" s="180"/>
      <c r="D393" s="164"/>
      <c r="E393" s="43">
        <f>B393+D393</f>
        <v>0</v>
      </c>
      <c r="F393" s="150"/>
      <c r="G393" s="103"/>
      <c r="H393" s="50"/>
      <c r="I393" s="143" t="e">
        <f t="shared" si="34"/>
        <v>#DIV/0!</v>
      </c>
      <c r="J393" s="103"/>
      <c r="K393" s="50"/>
      <c r="L393" s="143" t="e">
        <f t="shared" si="35"/>
        <v>#DIV/0!</v>
      </c>
      <c r="M393" s="103"/>
      <c r="N393" s="50"/>
      <c r="O393" s="143" t="e">
        <f t="shared" si="36"/>
        <v>#DIV/0!</v>
      </c>
    </row>
    <row r="394" spans="1:15" s="8" customFormat="1" ht="16.5" customHeight="1" hidden="1">
      <c r="A394" s="82" t="s">
        <v>126</v>
      </c>
      <c r="B394" s="188"/>
      <c r="C394" s="180"/>
      <c r="D394" s="164"/>
      <c r="E394" s="43">
        <f>B394+D394</f>
        <v>0</v>
      </c>
      <c r="F394" s="150"/>
      <c r="G394" s="103"/>
      <c r="H394" s="50"/>
      <c r="I394" s="143" t="e">
        <f t="shared" si="34"/>
        <v>#DIV/0!</v>
      </c>
      <c r="J394" s="103"/>
      <c r="K394" s="50"/>
      <c r="L394" s="143" t="e">
        <f t="shared" si="35"/>
        <v>#DIV/0!</v>
      </c>
      <c r="M394" s="103"/>
      <c r="N394" s="50"/>
      <c r="O394" s="143" t="e">
        <f t="shared" si="36"/>
        <v>#DIV/0!</v>
      </c>
    </row>
    <row r="395" spans="1:15" s="8" customFormat="1" ht="15.75" customHeight="1" hidden="1">
      <c r="A395" s="82" t="s">
        <v>53</v>
      </c>
      <c r="B395" s="188"/>
      <c r="C395" s="180"/>
      <c r="D395" s="164"/>
      <c r="E395" s="43">
        <f>B395+D395</f>
        <v>0</v>
      </c>
      <c r="F395" s="150"/>
      <c r="G395" s="103"/>
      <c r="H395" s="50"/>
      <c r="I395" s="143" t="e">
        <f t="shared" si="34"/>
        <v>#DIV/0!</v>
      </c>
      <c r="J395" s="103"/>
      <c r="K395" s="50"/>
      <c r="L395" s="143" t="e">
        <f t="shared" si="35"/>
        <v>#DIV/0!</v>
      </c>
      <c r="M395" s="103"/>
      <c r="N395" s="50"/>
      <c r="O395" s="143" t="e">
        <f t="shared" si="36"/>
        <v>#DIV/0!</v>
      </c>
    </row>
    <row r="396" spans="1:15" s="8" customFormat="1" ht="16.5" customHeight="1" hidden="1">
      <c r="A396" s="82" t="s">
        <v>58</v>
      </c>
      <c r="B396" s="188">
        <f>B398+B399</f>
        <v>0</v>
      </c>
      <c r="C396" s="180"/>
      <c r="D396" s="164">
        <f>D398+D399</f>
        <v>0</v>
      </c>
      <c r="E396" s="43">
        <f>E398+E399</f>
        <v>0</v>
      </c>
      <c r="F396" s="150"/>
      <c r="G396" s="103">
        <f>G398+G399</f>
        <v>0</v>
      </c>
      <c r="H396" s="50"/>
      <c r="I396" s="143" t="e">
        <f t="shared" si="34"/>
        <v>#DIV/0!</v>
      </c>
      <c r="J396" s="103">
        <f>J398+J399</f>
        <v>0</v>
      </c>
      <c r="K396" s="50"/>
      <c r="L396" s="143" t="e">
        <f t="shared" si="35"/>
        <v>#DIV/0!</v>
      </c>
      <c r="M396" s="103">
        <f>M398+M399</f>
        <v>0</v>
      </c>
      <c r="N396" s="50"/>
      <c r="O396" s="143" t="e">
        <f t="shared" si="36"/>
        <v>#DIV/0!</v>
      </c>
    </row>
    <row r="397" spans="1:15" s="3" customFormat="1" ht="11.25" customHeight="1" hidden="1">
      <c r="A397" s="82" t="s">
        <v>11</v>
      </c>
      <c r="B397" s="185"/>
      <c r="C397" s="180"/>
      <c r="D397" s="161"/>
      <c r="E397" s="63"/>
      <c r="F397" s="150"/>
      <c r="G397" s="108"/>
      <c r="H397" s="50"/>
      <c r="I397" s="143" t="e">
        <f t="shared" si="34"/>
        <v>#DIV/0!</v>
      </c>
      <c r="J397" s="108"/>
      <c r="K397" s="50"/>
      <c r="L397" s="143" t="e">
        <f t="shared" si="35"/>
        <v>#DIV/0!</v>
      </c>
      <c r="M397" s="108"/>
      <c r="N397" s="50"/>
      <c r="O397" s="143" t="e">
        <f t="shared" si="36"/>
        <v>#DIV/0!</v>
      </c>
    </row>
    <row r="398" spans="1:15" s="8" customFormat="1" ht="16.5" customHeight="1" hidden="1">
      <c r="A398" s="82" t="s">
        <v>56</v>
      </c>
      <c r="B398" s="188"/>
      <c r="C398" s="180"/>
      <c r="D398" s="164"/>
      <c r="E398" s="43">
        <f>B398+D398</f>
        <v>0</v>
      </c>
      <c r="F398" s="150"/>
      <c r="G398" s="103"/>
      <c r="H398" s="50"/>
      <c r="I398" s="143" t="e">
        <f aca="true" t="shared" si="37" ref="I398:I461">ROUND(G398/B398*100,1)</f>
        <v>#DIV/0!</v>
      </c>
      <c r="J398" s="103"/>
      <c r="K398" s="50"/>
      <c r="L398" s="143" t="e">
        <f aca="true" t="shared" si="38" ref="L398:L461">ROUND(J398/G398*100,1)</f>
        <v>#DIV/0!</v>
      </c>
      <c r="M398" s="103"/>
      <c r="N398" s="50"/>
      <c r="O398" s="143" t="e">
        <f aca="true" t="shared" si="39" ref="O398:O461">ROUND(M398/J398*100,1)</f>
        <v>#DIV/0!</v>
      </c>
    </row>
    <row r="399" spans="1:15" s="8" customFormat="1" ht="16.5" customHeight="1" hidden="1">
      <c r="A399" s="82" t="s">
        <v>57</v>
      </c>
      <c r="B399" s="188"/>
      <c r="C399" s="180"/>
      <c r="D399" s="164"/>
      <c r="E399" s="43">
        <f>B399+D399</f>
        <v>0</v>
      </c>
      <c r="F399" s="150"/>
      <c r="G399" s="103"/>
      <c r="H399" s="50"/>
      <c r="I399" s="143" t="e">
        <f t="shared" si="37"/>
        <v>#DIV/0!</v>
      </c>
      <c r="J399" s="103"/>
      <c r="K399" s="50"/>
      <c r="L399" s="143" t="e">
        <f t="shared" si="38"/>
        <v>#DIV/0!</v>
      </c>
      <c r="M399" s="103"/>
      <c r="N399" s="50"/>
      <c r="O399" s="143" t="e">
        <f t="shared" si="39"/>
        <v>#DIV/0!</v>
      </c>
    </row>
    <row r="400" spans="1:15" s="33" customFormat="1" ht="16.5" customHeight="1" hidden="1">
      <c r="A400" s="84" t="s">
        <v>139</v>
      </c>
      <c r="B400" s="185">
        <f>B402+B403+B404</f>
        <v>0</v>
      </c>
      <c r="C400" s="180"/>
      <c r="D400" s="161">
        <f>D402+D403+D404</f>
        <v>0</v>
      </c>
      <c r="E400" s="63">
        <f>E402+E403+E404</f>
        <v>0</v>
      </c>
      <c r="F400" s="150"/>
      <c r="G400" s="108">
        <f>G402+G403+G404</f>
        <v>0</v>
      </c>
      <c r="H400" s="50"/>
      <c r="I400" s="143" t="e">
        <f t="shared" si="37"/>
        <v>#DIV/0!</v>
      </c>
      <c r="J400" s="108">
        <f>J402+J403+J404</f>
        <v>0</v>
      </c>
      <c r="K400" s="50"/>
      <c r="L400" s="143" t="e">
        <f t="shared" si="38"/>
        <v>#DIV/0!</v>
      </c>
      <c r="M400" s="108">
        <f>M402+M403+M404</f>
        <v>0</v>
      </c>
      <c r="N400" s="50"/>
      <c r="O400" s="143" t="e">
        <f t="shared" si="39"/>
        <v>#DIV/0!</v>
      </c>
    </row>
    <row r="401" spans="1:15" s="8" customFormat="1" ht="16.5" customHeight="1" hidden="1">
      <c r="A401" s="82" t="s">
        <v>11</v>
      </c>
      <c r="B401" s="188"/>
      <c r="C401" s="180"/>
      <c r="D401" s="164"/>
      <c r="E401" s="43"/>
      <c r="F401" s="150"/>
      <c r="G401" s="103"/>
      <c r="H401" s="50"/>
      <c r="I401" s="143" t="e">
        <f t="shared" si="37"/>
        <v>#DIV/0!</v>
      </c>
      <c r="J401" s="103"/>
      <c r="K401" s="50"/>
      <c r="L401" s="143" t="e">
        <f t="shared" si="38"/>
        <v>#DIV/0!</v>
      </c>
      <c r="M401" s="103"/>
      <c r="N401" s="50"/>
      <c r="O401" s="143" t="e">
        <f t="shared" si="39"/>
        <v>#DIV/0!</v>
      </c>
    </row>
    <row r="402" spans="1:15" s="3" customFormat="1" ht="63" customHeight="1" hidden="1">
      <c r="A402" s="82" t="s">
        <v>140</v>
      </c>
      <c r="B402" s="187"/>
      <c r="C402" s="180"/>
      <c r="D402" s="165"/>
      <c r="E402" s="42">
        <f>B402+D402</f>
        <v>0</v>
      </c>
      <c r="F402" s="150"/>
      <c r="G402" s="122"/>
      <c r="H402" s="50"/>
      <c r="I402" s="143" t="e">
        <f t="shared" si="37"/>
        <v>#DIV/0!</v>
      </c>
      <c r="J402" s="122"/>
      <c r="K402" s="50"/>
      <c r="L402" s="143" t="e">
        <f t="shared" si="38"/>
        <v>#DIV/0!</v>
      </c>
      <c r="M402" s="122"/>
      <c r="N402" s="50"/>
      <c r="O402" s="143" t="e">
        <f t="shared" si="39"/>
        <v>#DIV/0!</v>
      </c>
    </row>
    <row r="403" spans="1:15" s="3" customFormat="1" ht="47.25" customHeight="1" hidden="1">
      <c r="A403" s="82" t="s">
        <v>141</v>
      </c>
      <c r="B403" s="187"/>
      <c r="C403" s="180"/>
      <c r="D403" s="165"/>
      <c r="E403" s="42">
        <f>B403+D403</f>
        <v>0</v>
      </c>
      <c r="F403" s="150"/>
      <c r="G403" s="122"/>
      <c r="H403" s="50"/>
      <c r="I403" s="143" t="e">
        <f t="shared" si="37"/>
        <v>#DIV/0!</v>
      </c>
      <c r="J403" s="122"/>
      <c r="K403" s="50"/>
      <c r="L403" s="143" t="e">
        <f t="shared" si="38"/>
        <v>#DIV/0!</v>
      </c>
      <c r="M403" s="122"/>
      <c r="N403" s="50"/>
      <c r="O403" s="143" t="e">
        <f t="shared" si="39"/>
        <v>#DIV/0!</v>
      </c>
    </row>
    <row r="404" spans="1:15" s="3" customFormat="1" ht="63" customHeight="1" hidden="1">
      <c r="A404" s="82" t="s">
        <v>142</v>
      </c>
      <c r="B404" s="187"/>
      <c r="C404" s="180"/>
      <c r="D404" s="165"/>
      <c r="E404" s="42">
        <f>B404+D404</f>
        <v>0</v>
      </c>
      <c r="F404" s="150"/>
      <c r="G404" s="122"/>
      <c r="H404" s="50"/>
      <c r="I404" s="143" t="e">
        <f t="shared" si="37"/>
        <v>#DIV/0!</v>
      </c>
      <c r="J404" s="122"/>
      <c r="K404" s="50"/>
      <c r="L404" s="143" t="e">
        <f t="shared" si="38"/>
        <v>#DIV/0!</v>
      </c>
      <c r="M404" s="122"/>
      <c r="N404" s="50"/>
      <c r="O404" s="143" t="e">
        <f t="shared" si="39"/>
        <v>#DIV/0!</v>
      </c>
    </row>
    <row r="405" spans="1:15" s="4" customFormat="1" ht="15.75" customHeight="1" hidden="1">
      <c r="A405" s="84" t="s">
        <v>80</v>
      </c>
      <c r="B405" s="185"/>
      <c r="C405" s="180"/>
      <c r="D405" s="161"/>
      <c r="E405" s="42">
        <f>B405+D405</f>
        <v>0</v>
      </c>
      <c r="F405" s="150"/>
      <c r="G405" s="108"/>
      <c r="H405" s="50"/>
      <c r="I405" s="143" t="e">
        <f t="shared" si="37"/>
        <v>#DIV/0!</v>
      </c>
      <c r="J405" s="108"/>
      <c r="K405" s="50"/>
      <c r="L405" s="143" t="e">
        <f t="shared" si="38"/>
        <v>#DIV/0!</v>
      </c>
      <c r="M405" s="108"/>
      <c r="N405" s="50"/>
      <c r="O405" s="143" t="e">
        <f t="shared" si="39"/>
        <v>#DIV/0!</v>
      </c>
    </row>
    <row r="406" spans="1:15" s="7" customFormat="1" ht="35.25" customHeight="1" hidden="1">
      <c r="A406" s="86" t="s">
        <v>8</v>
      </c>
      <c r="B406" s="185">
        <f>B408+B412</f>
        <v>0</v>
      </c>
      <c r="C406" s="180"/>
      <c r="D406" s="161">
        <f>D408+D412</f>
        <v>0</v>
      </c>
      <c r="E406" s="68">
        <f>E408+E412</f>
        <v>0</v>
      </c>
      <c r="F406" s="150"/>
      <c r="G406" s="113">
        <f>G408+G412</f>
        <v>0</v>
      </c>
      <c r="H406" s="50"/>
      <c r="I406" s="143" t="e">
        <f t="shared" si="37"/>
        <v>#DIV/0!</v>
      </c>
      <c r="J406" s="113">
        <f>J408+J412</f>
        <v>0</v>
      </c>
      <c r="K406" s="50"/>
      <c r="L406" s="143" t="e">
        <f t="shared" si="38"/>
        <v>#DIV/0!</v>
      </c>
      <c r="M406" s="113">
        <f>M408+M412</f>
        <v>0</v>
      </c>
      <c r="N406" s="50"/>
      <c r="O406" s="143" t="e">
        <f t="shared" si="39"/>
        <v>#DIV/0!</v>
      </c>
    </row>
    <row r="407" spans="1:15" s="3" customFormat="1" ht="15.75" customHeight="1" hidden="1">
      <c r="A407" s="81" t="s">
        <v>11</v>
      </c>
      <c r="B407" s="185"/>
      <c r="C407" s="180"/>
      <c r="D407" s="165"/>
      <c r="E407" s="42"/>
      <c r="F407" s="150"/>
      <c r="G407" s="122"/>
      <c r="H407" s="50"/>
      <c r="I407" s="143" t="e">
        <f t="shared" si="37"/>
        <v>#DIV/0!</v>
      </c>
      <c r="J407" s="122"/>
      <c r="K407" s="50"/>
      <c r="L407" s="143" t="e">
        <f t="shared" si="38"/>
        <v>#DIV/0!</v>
      </c>
      <c r="M407" s="122"/>
      <c r="N407" s="50"/>
      <c r="O407" s="143" t="e">
        <f t="shared" si="39"/>
        <v>#DIV/0!</v>
      </c>
    </row>
    <row r="408" spans="1:15" s="56" customFormat="1" ht="33" customHeight="1" hidden="1">
      <c r="A408" s="80" t="s">
        <v>105</v>
      </c>
      <c r="B408" s="194">
        <f>B410+B411</f>
        <v>0</v>
      </c>
      <c r="C408" s="180"/>
      <c r="D408" s="165">
        <f>D410+D411</f>
        <v>0</v>
      </c>
      <c r="E408" s="61">
        <f>E410+E411</f>
        <v>0</v>
      </c>
      <c r="F408" s="150"/>
      <c r="G408" s="106">
        <f>G410+G411</f>
        <v>0</v>
      </c>
      <c r="H408" s="50"/>
      <c r="I408" s="143" t="e">
        <f t="shared" si="37"/>
        <v>#DIV/0!</v>
      </c>
      <c r="J408" s="106">
        <f>J410+J411</f>
        <v>0</v>
      </c>
      <c r="K408" s="50"/>
      <c r="L408" s="143" t="e">
        <f t="shared" si="38"/>
        <v>#DIV/0!</v>
      </c>
      <c r="M408" s="106">
        <f>M410+M411</f>
        <v>0</v>
      </c>
      <c r="N408" s="50"/>
      <c r="O408" s="143" t="e">
        <f t="shared" si="39"/>
        <v>#DIV/0!</v>
      </c>
    </row>
    <row r="409" spans="1:15" s="3" customFormat="1" ht="16.5" customHeight="1" hidden="1">
      <c r="A409" s="82" t="s">
        <v>26</v>
      </c>
      <c r="B409" s="185"/>
      <c r="C409" s="180"/>
      <c r="D409" s="165"/>
      <c r="E409" s="42"/>
      <c r="F409" s="150"/>
      <c r="G409" s="122"/>
      <c r="H409" s="50"/>
      <c r="I409" s="143" t="e">
        <f t="shared" si="37"/>
        <v>#DIV/0!</v>
      </c>
      <c r="J409" s="122"/>
      <c r="K409" s="50"/>
      <c r="L409" s="143" t="e">
        <f t="shared" si="38"/>
        <v>#DIV/0!</v>
      </c>
      <c r="M409" s="122"/>
      <c r="N409" s="50"/>
      <c r="O409" s="143" t="e">
        <f t="shared" si="39"/>
        <v>#DIV/0!</v>
      </c>
    </row>
    <row r="410" spans="1:15" s="3" customFormat="1" ht="17.25" customHeight="1" hidden="1">
      <c r="A410" s="84" t="s">
        <v>43</v>
      </c>
      <c r="B410" s="185"/>
      <c r="C410" s="180"/>
      <c r="D410" s="165"/>
      <c r="E410" s="42">
        <f>B410+D410</f>
        <v>0</v>
      </c>
      <c r="F410" s="150"/>
      <c r="G410" s="122"/>
      <c r="H410" s="50"/>
      <c r="I410" s="143" t="e">
        <f t="shared" si="37"/>
        <v>#DIV/0!</v>
      </c>
      <c r="J410" s="122"/>
      <c r="K410" s="50"/>
      <c r="L410" s="143" t="e">
        <f t="shared" si="38"/>
        <v>#DIV/0!</v>
      </c>
      <c r="M410" s="122"/>
      <c r="N410" s="50"/>
      <c r="O410" s="143" t="e">
        <f t="shared" si="39"/>
        <v>#DIV/0!</v>
      </c>
    </row>
    <row r="411" spans="1:15" s="3" customFormat="1" ht="15.75" customHeight="1" hidden="1">
      <c r="A411" s="84" t="s">
        <v>44</v>
      </c>
      <c r="B411" s="185"/>
      <c r="C411" s="180"/>
      <c r="D411" s="165"/>
      <c r="E411" s="42">
        <f>B411+D411</f>
        <v>0</v>
      </c>
      <c r="F411" s="150"/>
      <c r="G411" s="122"/>
      <c r="H411" s="50"/>
      <c r="I411" s="143" t="e">
        <f t="shared" si="37"/>
        <v>#DIV/0!</v>
      </c>
      <c r="J411" s="122"/>
      <c r="K411" s="50"/>
      <c r="L411" s="143" t="e">
        <f t="shared" si="38"/>
        <v>#DIV/0!</v>
      </c>
      <c r="M411" s="122"/>
      <c r="N411" s="50"/>
      <c r="O411" s="143" t="e">
        <f t="shared" si="39"/>
        <v>#DIV/0!</v>
      </c>
    </row>
    <row r="412" spans="1:15" s="56" customFormat="1" ht="30.75" customHeight="1" hidden="1">
      <c r="A412" s="80" t="s">
        <v>25</v>
      </c>
      <c r="B412" s="185">
        <f>B414+B423</f>
        <v>0</v>
      </c>
      <c r="C412" s="180"/>
      <c r="D412" s="161">
        <f>D414+D423</f>
        <v>0</v>
      </c>
      <c r="E412" s="60">
        <f>E414+E423</f>
        <v>0</v>
      </c>
      <c r="F412" s="150"/>
      <c r="G412" s="105">
        <f>G414+G423</f>
        <v>0</v>
      </c>
      <c r="H412" s="50"/>
      <c r="I412" s="143" t="e">
        <f t="shared" si="37"/>
        <v>#DIV/0!</v>
      </c>
      <c r="J412" s="105">
        <f>J414+J423</f>
        <v>0</v>
      </c>
      <c r="K412" s="50"/>
      <c r="L412" s="143" t="e">
        <f t="shared" si="38"/>
        <v>#DIV/0!</v>
      </c>
      <c r="M412" s="105">
        <f>M414+M423</f>
        <v>0</v>
      </c>
      <c r="N412" s="50"/>
      <c r="O412" s="143" t="e">
        <f t="shared" si="39"/>
        <v>#DIV/0!</v>
      </c>
    </row>
    <row r="413" spans="1:15" s="3" customFormat="1" ht="14.25" customHeight="1" hidden="1">
      <c r="A413" s="82" t="s">
        <v>11</v>
      </c>
      <c r="B413" s="185"/>
      <c r="C413" s="180"/>
      <c r="D413" s="161"/>
      <c r="E413" s="63"/>
      <c r="F413" s="150"/>
      <c r="G413" s="108"/>
      <c r="H413" s="50"/>
      <c r="I413" s="143" t="e">
        <f t="shared" si="37"/>
        <v>#DIV/0!</v>
      </c>
      <c r="J413" s="108"/>
      <c r="K413" s="50"/>
      <c r="L413" s="143" t="e">
        <f t="shared" si="38"/>
        <v>#DIV/0!</v>
      </c>
      <c r="M413" s="108"/>
      <c r="N413" s="50"/>
      <c r="O413" s="143" t="e">
        <f t="shared" si="39"/>
        <v>#DIV/0!</v>
      </c>
    </row>
    <row r="414" spans="1:15" s="56" customFormat="1" ht="48.75" customHeight="1" hidden="1">
      <c r="A414" s="80" t="s">
        <v>106</v>
      </c>
      <c r="B414" s="185">
        <f>B416+B420</f>
        <v>0</v>
      </c>
      <c r="C414" s="180"/>
      <c r="D414" s="161">
        <f>D416+D420</f>
        <v>0</v>
      </c>
      <c r="E414" s="60">
        <f>E416+E420</f>
        <v>0</v>
      </c>
      <c r="F414" s="150"/>
      <c r="G414" s="105">
        <f>G416+G420</f>
        <v>0</v>
      </c>
      <c r="H414" s="50"/>
      <c r="I414" s="143" t="e">
        <f t="shared" si="37"/>
        <v>#DIV/0!</v>
      </c>
      <c r="J414" s="105">
        <f>J416+J420</f>
        <v>0</v>
      </c>
      <c r="K414" s="50"/>
      <c r="L414" s="143" t="e">
        <f t="shared" si="38"/>
        <v>#DIV/0!</v>
      </c>
      <c r="M414" s="105">
        <f>M416+M420</f>
        <v>0</v>
      </c>
      <c r="N414" s="50"/>
      <c r="O414" s="143" t="e">
        <f t="shared" si="39"/>
        <v>#DIV/0!</v>
      </c>
    </row>
    <row r="415" spans="1:15" s="3" customFormat="1" ht="14.25" customHeight="1" hidden="1">
      <c r="A415" s="82" t="s">
        <v>107</v>
      </c>
      <c r="B415" s="185"/>
      <c r="C415" s="180"/>
      <c r="D415" s="161"/>
      <c r="E415" s="63"/>
      <c r="F415" s="150"/>
      <c r="G415" s="108"/>
      <c r="H415" s="50"/>
      <c r="I415" s="143" t="e">
        <f t="shared" si="37"/>
        <v>#DIV/0!</v>
      </c>
      <c r="J415" s="108"/>
      <c r="K415" s="50"/>
      <c r="L415" s="143" t="e">
        <f t="shared" si="38"/>
        <v>#DIV/0!</v>
      </c>
      <c r="M415" s="108"/>
      <c r="N415" s="50"/>
      <c r="O415" s="143" t="e">
        <f t="shared" si="39"/>
        <v>#DIV/0!</v>
      </c>
    </row>
    <row r="416" spans="1:15" s="3" customFormat="1" ht="17.25" customHeight="1" hidden="1">
      <c r="A416" s="84" t="s">
        <v>43</v>
      </c>
      <c r="B416" s="185"/>
      <c r="C416" s="180"/>
      <c r="D416" s="161"/>
      <c r="E416" s="63">
        <f>B416+D416</f>
        <v>0</v>
      </c>
      <c r="F416" s="150"/>
      <c r="G416" s="108"/>
      <c r="H416" s="50"/>
      <c r="I416" s="143" t="e">
        <f t="shared" si="37"/>
        <v>#DIV/0!</v>
      </c>
      <c r="J416" s="108"/>
      <c r="K416" s="50"/>
      <c r="L416" s="143" t="e">
        <f t="shared" si="38"/>
        <v>#DIV/0!</v>
      </c>
      <c r="M416" s="108"/>
      <c r="N416" s="50"/>
      <c r="O416" s="143" t="e">
        <f t="shared" si="39"/>
        <v>#DIV/0!</v>
      </c>
    </row>
    <row r="417" spans="1:15" s="3" customFormat="1" ht="14.25" customHeight="1" hidden="1">
      <c r="A417" s="82" t="s">
        <v>11</v>
      </c>
      <c r="B417" s="185"/>
      <c r="C417" s="180"/>
      <c r="D417" s="161"/>
      <c r="E417" s="63">
        <f>B417+D417</f>
        <v>0</v>
      </c>
      <c r="F417" s="150"/>
      <c r="G417" s="108"/>
      <c r="H417" s="50"/>
      <c r="I417" s="143" t="e">
        <f t="shared" si="37"/>
        <v>#DIV/0!</v>
      </c>
      <c r="J417" s="108"/>
      <c r="K417" s="50"/>
      <c r="L417" s="143" t="e">
        <f t="shared" si="38"/>
        <v>#DIV/0!</v>
      </c>
      <c r="M417" s="108"/>
      <c r="N417" s="50"/>
      <c r="O417" s="143" t="e">
        <f t="shared" si="39"/>
        <v>#DIV/0!</v>
      </c>
    </row>
    <row r="418" spans="1:15" s="8" customFormat="1" ht="15.75" customHeight="1" hidden="1">
      <c r="A418" s="82" t="s">
        <v>138</v>
      </c>
      <c r="B418" s="188"/>
      <c r="C418" s="182"/>
      <c r="D418" s="171"/>
      <c r="E418" s="63">
        <f>B418+D418</f>
        <v>0</v>
      </c>
      <c r="F418" s="151"/>
      <c r="G418" s="127"/>
      <c r="H418" s="137"/>
      <c r="I418" s="143" t="e">
        <f t="shared" si="37"/>
        <v>#DIV/0!</v>
      </c>
      <c r="J418" s="127"/>
      <c r="K418" s="137"/>
      <c r="L418" s="143" t="e">
        <f t="shared" si="38"/>
        <v>#DIV/0!</v>
      </c>
      <c r="M418" s="127"/>
      <c r="N418" s="137"/>
      <c r="O418" s="143" t="e">
        <f t="shared" si="39"/>
        <v>#DIV/0!</v>
      </c>
    </row>
    <row r="419" spans="1:15" s="8" customFormat="1" ht="15.75" customHeight="1" hidden="1">
      <c r="A419" s="82" t="s">
        <v>131</v>
      </c>
      <c r="B419" s="188"/>
      <c r="C419" s="182"/>
      <c r="D419" s="171"/>
      <c r="E419" s="63">
        <f>B419+D419</f>
        <v>0</v>
      </c>
      <c r="F419" s="151"/>
      <c r="G419" s="127"/>
      <c r="H419" s="137"/>
      <c r="I419" s="143" t="e">
        <f t="shared" si="37"/>
        <v>#DIV/0!</v>
      </c>
      <c r="J419" s="127"/>
      <c r="K419" s="137"/>
      <c r="L419" s="143" t="e">
        <f t="shared" si="38"/>
        <v>#DIV/0!</v>
      </c>
      <c r="M419" s="127"/>
      <c r="N419" s="137"/>
      <c r="O419" s="143" t="e">
        <f t="shared" si="39"/>
        <v>#DIV/0!</v>
      </c>
    </row>
    <row r="420" spans="1:15" s="4" customFormat="1" ht="15.75" customHeight="1" hidden="1">
      <c r="A420" s="84" t="s">
        <v>44</v>
      </c>
      <c r="B420" s="185"/>
      <c r="C420" s="180"/>
      <c r="D420" s="165"/>
      <c r="E420" s="63">
        <f>B420+D420</f>
        <v>0</v>
      </c>
      <c r="F420" s="150"/>
      <c r="G420" s="122"/>
      <c r="H420" s="50"/>
      <c r="I420" s="143" t="e">
        <f t="shared" si="37"/>
        <v>#DIV/0!</v>
      </c>
      <c r="J420" s="122"/>
      <c r="K420" s="50"/>
      <c r="L420" s="143" t="e">
        <f t="shared" si="38"/>
        <v>#DIV/0!</v>
      </c>
      <c r="M420" s="122"/>
      <c r="N420" s="50"/>
      <c r="O420" s="143" t="e">
        <f t="shared" si="39"/>
        <v>#DIV/0!</v>
      </c>
    </row>
    <row r="421" spans="1:15" s="8" customFormat="1" ht="15.75" customHeight="1" hidden="1">
      <c r="A421" s="82" t="s">
        <v>11</v>
      </c>
      <c r="B421" s="188"/>
      <c r="C421" s="182"/>
      <c r="D421" s="171"/>
      <c r="E421" s="76"/>
      <c r="F421" s="151"/>
      <c r="G421" s="127"/>
      <c r="H421" s="137"/>
      <c r="I421" s="143" t="e">
        <f t="shared" si="37"/>
        <v>#DIV/0!</v>
      </c>
      <c r="J421" s="127"/>
      <c r="K421" s="137"/>
      <c r="L421" s="143" t="e">
        <f t="shared" si="38"/>
        <v>#DIV/0!</v>
      </c>
      <c r="M421" s="127"/>
      <c r="N421" s="137"/>
      <c r="O421" s="143" t="e">
        <f t="shared" si="39"/>
        <v>#DIV/0!</v>
      </c>
    </row>
    <row r="422" spans="1:15" s="8" customFormat="1" ht="15.75" customHeight="1" hidden="1">
      <c r="A422" s="82" t="s">
        <v>138</v>
      </c>
      <c r="B422" s="188"/>
      <c r="C422" s="182"/>
      <c r="D422" s="171"/>
      <c r="E422" s="76">
        <f>B422+D422</f>
        <v>0</v>
      </c>
      <c r="F422" s="151"/>
      <c r="G422" s="127"/>
      <c r="H422" s="137"/>
      <c r="I422" s="143" t="e">
        <f t="shared" si="37"/>
        <v>#DIV/0!</v>
      </c>
      <c r="J422" s="127"/>
      <c r="K422" s="137"/>
      <c r="L422" s="143" t="e">
        <f t="shared" si="38"/>
        <v>#DIV/0!</v>
      </c>
      <c r="M422" s="127"/>
      <c r="N422" s="137"/>
      <c r="O422" s="143" t="e">
        <f t="shared" si="39"/>
        <v>#DIV/0!</v>
      </c>
    </row>
    <row r="423" spans="1:15" s="56" customFormat="1" ht="30.75" customHeight="1" hidden="1">
      <c r="A423" s="84" t="s">
        <v>108</v>
      </c>
      <c r="B423" s="194">
        <f>B425+B451</f>
        <v>0</v>
      </c>
      <c r="C423" s="180"/>
      <c r="D423" s="165">
        <f>D425+D451</f>
        <v>0</v>
      </c>
      <c r="E423" s="61">
        <f>E425+E451</f>
        <v>0</v>
      </c>
      <c r="F423" s="150"/>
      <c r="G423" s="106">
        <f>G425+G451</f>
        <v>0</v>
      </c>
      <c r="H423" s="50"/>
      <c r="I423" s="143" t="e">
        <f t="shared" si="37"/>
        <v>#DIV/0!</v>
      </c>
      <c r="J423" s="106">
        <f>J425+J451</f>
        <v>0</v>
      </c>
      <c r="K423" s="50"/>
      <c r="L423" s="143" t="e">
        <f t="shared" si="38"/>
        <v>#DIV/0!</v>
      </c>
      <c r="M423" s="106">
        <f>M425+M451</f>
        <v>0</v>
      </c>
      <c r="N423" s="50"/>
      <c r="O423" s="143" t="e">
        <f t="shared" si="39"/>
        <v>#DIV/0!</v>
      </c>
    </row>
    <row r="424" spans="1:15" s="3" customFormat="1" ht="12.75" customHeight="1" hidden="1">
      <c r="A424" s="82" t="s">
        <v>26</v>
      </c>
      <c r="B424" s="185"/>
      <c r="C424" s="180"/>
      <c r="D424" s="165"/>
      <c r="E424" s="42"/>
      <c r="F424" s="150"/>
      <c r="G424" s="122"/>
      <c r="H424" s="50"/>
      <c r="I424" s="143" t="e">
        <f t="shared" si="37"/>
        <v>#DIV/0!</v>
      </c>
      <c r="J424" s="122"/>
      <c r="K424" s="50"/>
      <c r="L424" s="143" t="e">
        <f t="shared" si="38"/>
        <v>#DIV/0!</v>
      </c>
      <c r="M424" s="122"/>
      <c r="N424" s="50"/>
      <c r="O424" s="143" t="e">
        <f t="shared" si="39"/>
        <v>#DIV/0!</v>
      </c>
    </row>
    <row r="425" spans="1:15" s="3" customFormat="1" ht="16.5" customHeight="1" hidden="1">
      <c r="A425" s="84" t="s">
        <v>43</v>
      </c>
      <c r="B425" s="185">
        <f>B427+B439</f>
        <v>0</v>
      </c>
      <c r="C425" s="180"/>
      <c r="D425" s="161">
        <f>D427+D439</f>
        <v>0</v>
      </c>
      <c r="E425" s="63">
        <f>E427+E439</f>
        <v>0</v>
      </c>
      <c r="F425" s="150"/>
      <c r="G425" s="108">
        <f>G427+G439</f>
        <v>0</v>
      </c>
      <c r="H425" s="50"/>
      <c r="I425" s="143" t="e">
        <f t="shared" si="37"/>
        <v>#DIV/0!</v>
      </c>
      <c r="J425" s="108">
        <f>J427+J439</f>
        <v>0</v>
      </c>
      <c r="K425" s="50"/>
      <c r="L425" s="143" t="e">
        <f t="shared" si="38"/>
        <v>#DIV/0!</v>
      </c>
      <c r="M425" s="108">
        <f>M427+M439</f>
        <v>0</v>
      </c>
      <c r="N425" s="50"/>
      <c r="O425" s="143" t="e">
        <f t="shared" si="39"/>
        <v>#DIV/0!</v>
      </c>
    </row>
    <row r="426" spans="1:15" s="3" customFormat="1" ht="11.25" customHeight="1" hidden="1">
      <c r="A426" s="82" t="s">
        <v>11</v>
      </c>
      <c r="B426" s="185"/>
      <c r="C426" s="180"/>
      <c r="D426" s="161"/>
      <c r="E426" s="63"/>
      <c r="F426" s="150"/>
      <c r="G426" s="108"/>
      <c r="H426" s="50"/>
      <c r="I426" s="143" t="e">
        <f t="shared" si="37"/>
        <v>#DIV/0!</v>
      </c>
      <c r="J426" s="108"/>
      <c r="K426" s="50"/>
      <c r="L426" s="143" t="e">
        <f t="shared" si="38"/>
        <v>#DIV/0!</v>
      </c>
      <c r="M426" s="108"/>
      <c r="N426" s="50"/>
      <c r="O426" s="143" t="e">
        <f t="shared" si="39"/>
        <v>#DIV/0!</v>
      </c>
    </row>
    <row r="427" spans="1:15" s="3" customFormat="1" ht="15.75" customHeight="1" hidden="1">
      <c r="A427" s="84" t="s">
        <v>64</v>
      </c>
      <c r="B427" s="185">
        <f>B429+B431+B432+B433+B434</f>
        <v>0</v>
      </c>
      <c r="C427" s="180"/>
      <c r="D427" s="161">
        <f>D429+D431+D432+D433+D434</f>
        <v>0</v>
      </c>
      <c r="E427" s="63">
        <f>E429+E431+E432+E433+E434</f>
        <v>0</v>
      </c>
      <c r="F427" s="150"/>
      <c r="G427" s="108">
        <f>G429+G431+G432+G433+G434</f>
        <v>0</v>
      </c>
      <c r="H427" s="50"/>
      <c r="I427" s="143" t="e">
        <f t="shared" si="37"/>
        <v>#DIV/0!</v>
      </c>
      <c r="J427" s="108">
        <f>J429+J431+J432+J433+J434</f>
        <v>0</v>
      </c>
      <c r="K427" s="50"/>
      <c r="L427" s="143" t="e">
        <f t="shared" si="38"/>
        <v>#DIV/0!</v>
      </c>
      <c r="M427" s="108">
        <f>M429+M431+M432+M433+M434</f>
        <v>0</v>
      </c>
      <c r="N427" s="50"/>
      <c r="O427" s="143" t="e">
        <f t="shared" si="39"/>
        <v>#DIV/0!</v>
      </c>
    </row>
    <row r="428" spans="1:15" s="3" customFormat="1" ht="11.25" customHeight="1" hidden="1">
      <c r="A428" s="82" t="s">
        <v>11</v>
      </c>
      <c r="B428" s="185"/>
      <c r="C428" s="180"/>
      <c r="D428" s="161"/>
      <c r="E428" s="63"/>
      <c r="F428" s="150"/>
      <c r="G428" s="108"/>
      <c r="H428" s="50"/>
      <c r="I428" s="143" t="e">
        <f t="shared" si="37"/>
        <v>#DIV/0!</v>
      </c>
      <c r="J428" s="108"/>
      <c r="K428" s="50"/>
      <c r="L428" s="143" t="e">
        <f t="shared" si="38"/>
        <v>#DIV/0!</v>
      </c>
      <c r="M428" s="108"/>
      <c r="N428" s="50"/>
      <c r="O428" s="143" t="e">
        <f t="shared" si="39"/>
        <v>#DIV/0!</v>
      </c>
    </row>
    <row r="429" spans="1:15" s="8" customFormat="1" ht="16.5" customHeight="1" hidden="1">
      <c r="A429" s="82" t="s">
        <v>51</v>
      </c>
      <c r="B429" s="188"/>
      <c r="C429" s="180"/>
      <c r="D429" s="164"/>
      <c r="E429" s="43">
        <f>B429+D429</f>
        <v>0</v>
      </c>
      <c r="F429" s="150"/>
      <c r="G429" s="103"/>
      <c r="H429" s="50"/>
      <c r="I429" s="143" t="e">
        <f t="shared" si="37"/>
        <v>#DIV/0!</v>
      </c>
      <c r="J429" s="103"/>
      <c r="K429" s="50"/>
      <c r="L429" s="143" t="e">
        <f t="shared" si="38"/>
        <v>#DIV/0!</v>
      </c>
      <c r="M429" s="103"/>
      <c r="N429" s="50"/>
      <c r="O429" s="143" t="e">
        <f t="shared" si="39"/>
        <v>#DIV/0!</v>
      </c>
    </row>
    <row r="430" spans="1:15" s="33" customFormat="1" ht="12.75" customHeight="1" hidden="1">
      <c r="A430" s="83" t="s">
        <v>147</v>
      </c>
      <c r="B430" s="185"/>
      <c r="C430" s="180"/>
      <c r="D430" s="161"/>
      <c r="E430" s="43">
        <f>B430+D430</f>
        <v>0</v>
      </c>
      <c r="F430" s="150"/>
      <c r="G430" s="108"/>
      <c r="H430" s="50"/>
      <c r="I430" s="143" t="e">
        <f t="shared" si="37"/>
        <v>#DIV/0!</v>
      </c>
      <c r="J430" s="108"/>
      <c r="K430" s="50"/>
      <c r="L430" s="143" t="e">
        <f t="shared" si="38"/>
        <v>#DIV/0!</v>
      </c>
      <c r="M430" s="108"/>
      <c r="N430" s="50"/>
      <c r="O430" s="143" t="e">
        <f t="shared" si="39"/>
        <v>#DIV/0!</v>
      </c>
    </row>
    <row r="431" spans="1:15" s="8" customFormat="1" ht="16.5" customHeight="1" hidden="1">
      <c r="A431" s="82" t="s">
        <v>52</v>
      </c>
      <c r="B431" s="188"/>
      <c r="C431" s="180"/>
      <c r="D431" s="164"/>
      <c r="E431" s="43">
        <f>B431+D431</f>
        <v>0</v>
      </c>
      <c r="F431" s="150"/>
      <c r="G431" s="103"/>
      <c r="H431" s="50"/>
      <c r="I431" s="143" t="e">
        <f t="shared" si="37"/>
        <v>#DIV/0!</v>
      </c>
      <c r="J431" s="103"/>
      <c r="K431" s="50"/>
      <c r="L431" s="143" t="e">
        <f t="shared" si="38"/>
        <v>#DIV/0!</v>
      </c>
      <c r="M431" s="103"/>
      <c r="N431" s="50"/>
      <c r="O431" s="143" t="e">
        <f t="shared" si="39"/>
        <v>#DIV/0!</v>
      </c>
    </row>
    <row r="432" spans="1:15" s="8" customFormat="1" ht="16.5" customHeight="1" hidden="1">
      <c r="A432" s="82" t="s">
        <v>126</v>
      </c>
      <c r="B432" s="188"/>
      <c r="C432" s="180"/>
      <c r="D432" s="164"/>
      <c r="E432" s="43">
        <f>B432+D432</f>
        <v>0</v>
      </c>
      <c r="F432" s="150"/>
      <c r="G432" s="103"/>
      <c r="H432" s="50"/>
      <c r="I432" s="143" t="e">
        <f t="shared" si="37"/>
        <v>#DIV/0!</v>
      </c>
      <c r="J432" s="103"/>
      <c r="K432" s="50"/>
      <c r="L432" s="143" t="e">
        <f t="shared" si="38"/>
        <v>#DIV/0!</v>
      </c>
      <c r="M432" s="103"/>
      <c r="N432" s="50"/>
      <c r="O432" s="143" t="e">
        <f t="shared" si="39"/>
        <v>#DIV/0!</v>
      </c>
    </row>
    <row r="433" spans="1:15" s="8" customFormat="1" ht="15.75" customHeight="1" hidden="1">
      <c r="A433" s="82" t="s">
        <v>53</v>
      </c>
      <c r="B433" s="188"/>
      <c r="C433" s="180"/>
      <c r="D433" s="164"/>
      <c r="E433" s="43">
        <f>B433+D433</f>
        <v>0</v>
      </c>
      <c r="F433" s="150"/>
      <c r="G433" s="103"/>
      <c r="H433" s="50"/>
      <c r="I433" s="143" t="e">
        <f t="shared" si="37"/>
        <v>#DIV/0!</v>
      </c>
      <c r="J433" s="103"/>
      <c r="K433" s="50"/>
      <c r="L433" s="143" t="e">
        <f t="shared" si="38"/>
        <v>#DIV/0!</v>
      </c>
      <c r="M433" s="103"/>
      <c r="N433" s="50"/>
      <c r="O433" s="143" t="e">
        <f t="shared" si="39"/>
        <v>#DIV/0!</v>
      </c>
    </row>
    <row r="434" spans="1:15" s="8" customFormat="1" ht="16.5" customHeight="1" hidden="1">
      <c r="A434" s="82" t="s">
        <v>58</v>
      </c>
      <c r="B434" s="188">
        <f>B436+B437</f>
        <v>0</v>
      </c>
      <c r="C434" s="180"/>
      <c r="D434" s="164">
        <f>D436+D437</f>
        <v>0</v>
      </c>
      <c r="E434" s="43">
        <f>E436+E437</f>
        <v>0</v>
      </c>
      <c r="F434" s="150"/>
      <c r="G434" s="103">
        <f>G436+G437</f>
        <v>0</v>
      </c>
      <c r="H434" s="50"/>
      <c r="I434" s="143" t="e">
        <f t="shared" si="37"/>
        <v>#DIV/0!</v>
      </c>
      <c r="J434" s="103">
        <f>J436+J437</f>
        <v>0</v>
      </c>
      <c r="K434" s="50"/>
      <c r="L434" s="143" t="e">
        <f t="shared" si="38"/>
        <v>#DIV/0!</v>
      </c>
      <c r="M434" s="103">
        <f>M436+M437</f>
        <v>0</v>
      </c>
      <c r="N434" s="50"/>
      <c r="O434" s="143" t="e">
        <f t="shared" si="39"/>
        <v>#DIV/0!</v>
      </c>
    </row>
    <row r="435" spans="1:15" s="3" customFormat="1" ht="11.25" customHeight="1" hidden="1">
      <c r="A435" s="82" t="s">
        <v>11</v>
      </c>
      <c r="B435" s="185"/>
      <c r="C435" s="180"/>
      <c r="D435" s="161"/>
      <c r="E435" s="63"/>
      <c r="F435" s="150"/>
      <c r="G435" s="108"/>
      <c r="H435" s="50"/>
      <c r="I435" s="143" t="e">
        <f t="shared" si="37"/>
        <v>#DIV/0!</v>
      </c>
      <c r="J435" s="108"/>
      <c r="K435" s="50"/>
      <c r="L435" s="143" t="e">
        <f t="shared" si="38"/>
        <v>#DIV/0!</v>
      </c>
      <c r="M435" s="108"/>
      <c r="N435" s="50"/>
      <c r="O435" s="143" t="e">
        <f t="shared" si="39"/>
        <v>#DIV/0!</v>
      </c>
    </row>
    <row r="436" spans="1:15" s="8" customFormat="1" ht="16.5" customHeight="1" hidden="1">
      <c r="A436" s="82" t="s">
        <v>56</v>
      </c>
      <c r="B436" s="188"/>
      <c r="C436" s="180"/>
      <c r="D436" s="164"/>
      <c r="E436" s="43">
        <f>B436+D436</f>
        <v>0</v>
      </c>
      <c r="F436" s="150"/>
      <c r="G436" s="103"/>
      <c r="H436" s="50"/>
      <c r="I436" s="143" t="e">
        <f t="shared" si="37"/>
        <v>#DIV/0!</v>
      </c>
      <c r="J436" s="103"/>
      <c r="K436" s="50"/>
      <c r="L436" s="143" t="e">
        <f t="shared" si="38"/>
        <v>#DIV/0!</v>
      </c>
      <c r="M436" s="103"/>
      <c r="N436" s="50"/>
      <c r="O436" s="143" t="e">
        <f t="shared" si="39"/>
        <v>#DIV/0!</v>
      </c>
    </row>
    <row r="437" spans="1:15" s="8" customFormat="1" ht="16.5" customHeight="1" hidden="1">
      <c r="A437" s="82" t="s">
        <v>57</v>
      </c>
      <c r="B437" s="188"/>
      <c r="C437" s="180"/>
      <c r="D437" s="164"/>
      <c r="E437" s="43">
        <f>B437+D437</f>
        <v>0</v>
      </c>
      <c r="F437" s="150"/>
      <c r="G437" s="103"/>
      <c r="H437" s="50"/>
      <c r="I437" s="143" t="e">
        <f t="shared" si="37"/>
        <v>#DIV/0!</v>
      </c>
      <c r="J437" s="103"/>
      <c r="K437" s="50"/>
      <c r="L437" s="143" t="e">
        <f t="shared" si="38"/>
        <v>#DIV/0!</v>
      </c>
      <c r="M437" s="103"/>
      <c r="N437" s="50"/>
      <c r="O437" s="143" t="e">
        <f t="shared" si="39"/>
        <v>#DIV/0!</v>
      </c>
    </row>
    <row r="438" spans="1:15" s="33" customFormat="1" ht="12.75" customHeight="1" hidden="1">
      <c r="A438" s="83" t="s">
        <v>151</v>
      </c>
      <c r="B438" s="185"/>
      <c r="C438" s="180"/>
      <c r="D438" s="161"/>
      <c r="E438" s="43">
        <f>B438+D438</f>
        <v>0</v>
      </c>
      <c r="F438" s="150"/>
      <c r="G438" s="108"/>
      <c r="H438" s="50"/>
      <c r="I438" s="143" t="e">
        <f t="shared" si="37"/>
        <v>#DIV/0!</v>
      </c>
      <c r="J438" s="108"/>
      <c r="K438" s="50"/>
      <c r="L438" s="143" t="e">
        <f t="shared" si="38"/>
        <v>#DIV/0!</v>
      </c>
      <c r="M438" s="108"/>
      <c r="N438" s="50"/>
      <c r="O438" s="143" t="e">
        <f t="shared" si="39"/>
        <v>#DIV/0!</v>
      </c>
    </row>
    <row r="439" spans="1:15" s="3" customFormat="1" ht="15.75" customHeight="1" hidden="1">
      <c r="A439" s="84" t="s">
        <v>65</v>
      </c>
      <c r="B439" s="185">
        <f>B441+B443+B444+B446+B445</f>
        <v>0</v>
      </c>
      <c r="C439" s="180"/>
      <c r="D439" s="161">
        <f>D441+D443+D444+D446+D445</f>
        <v>0</v>
      </c>
      <c r="E439" s="63">
        <f>E441+E443+E444+E446+E445</f>
        <v>0</v>
      </c>
      <c r="F439" s="150"/>
      <c r="G439" s="108">
        <f>G441+G443+G444+G446+G445</f>
        <v>0</v>
      </c>
      <c r="H439" s="50"/>
      <c r="I439" s="143" t="e">
        <f t="shared" si="37"/>
        <v>#DIV/0!</v>
      </c>
      <c r="J439" s="108">
        <f>J441+J443+J444+J446+J445</f>
        <v>0</v>
      </c>
      <c r="K439" s="50"/>
      <c r="L439" s="143" t="e">
        <f t="shared" si="38"/>
        <v>#DIV/0!</v>
      </c>
      <c r="M439" s="108">
        <f>M441+M443+M444+M446+M445</f>
        <v>0</v>
      </c>
      <c r="N439" s="50"/>
      <c r="O439" s="143" t="e">
        <f t="shared" si="39"/>
        <v>#DIV/0!</v>
      </c>
    </row>
    <row r="440" spans="1:15" s="3" customFormat="1" ht="11.25" customHeight="1" hidden="1">
      <c r="A440" s="82" t="s">
        <v>11</v>
      </c>
      <c r="B440" s="185"/>
      <c r="C440" s="180"/>
      <c r="D440" s="161"/>
      <c r="E440" s="63"/>
      <c r="F440" s="150"/>
      <c r="G440" s="108"/>
      <c r="H440" s="50"/>
      <c r="I440" s="143" t="e">
        <f t="shared" si="37"/>
        <v>#DIV/0!</v>
      </c>
      <c r="J440" s="108"/>
      <c r="K440" s="50"/>
      <c r="L440" s="143" t="e">
        <f t="shared" si="38"/>
        <v>#DIV/0!</v>
      </c>
      <c r="M440" s="108"/>
      <c r="N440" s="50"/>
      <c r="O440" s="143" t="e">
        <f t="shared" si="39"/>
        <v>#DIV/0!</v>
      </c>
    </row>
    <row r="441" spans="1:15" s="8" customFormat="1" ht="16.5" customHeight="1" hidden="1">
      <c r="A441" s="82" t="s">
        <v>51</v>
      </c>
      <c r="B441" s="188"/>
      <c r="C441" s="180"/>
      <c r="D441" s="164"/>
      <c r="E441" s="43">
        <f>B441+D441</f>
        <v>0</v>
      </c>
      <c r="F441" s="150"/>
      <c r="G441" s="103"/>
      <c r="H441" s="50"/>
      <c r="I441" s="143" t="e">
        <f t="shared" si="37"/>
        <v>#DIV/0!</v>
      </c>
      <c r="J441" s="103"/>
      <c r="K441" s="50"/>
      <c r="L441" s="143" t="e">
        <f t="shared" si="38"/>
        <v>#DIV/0!</v>
      </c>
      <c r="M441" s="103"/>
      <c r="N441" s="50"/>
      <c r="O441" s="143" t="e">
        <f t="shared" si="39"/>
        <v>#DIV/0!</v>
      </c>
    </row>
    <row r="442" spans="1:15" s="33" customFormat="1" ht="12.75" customHeight="1" hidden="1">
      <c r="A442" s="83" t="s">
        <v>147</v>
      </c>
      <c r="B442" s="185"/>
      <c r="C442" s="180"/>
      <c r="D442" s="161"/>
      <c r="E442" s="43">
        <f>B442+D442</f>
        <v>0</v>
      </c>
      <c r="F442" s="150"/>
      <c r="G442" s="108"/>
      <c r="H442" s="50"/>
      <c r="I442" s="143" t="e">
        <f t="shared" si="37"/>
        <v>#DIV/0!</v>
      </c>
      <c r="J442" s="108"/>
      <c r="K442" s="50"/>
      <c r="L442" s="143" t="e">
        <f t="shared" si="38"/>
        <v>#DIV/0!</v>
      </c>
      <c r="M442" s="108"/>
      <c r="N442" s="50"/>
      <c r="O442" s="143" t="e">
        <f t="shared" si="39"/>
        <v>#DIV/0!</v>
      </c>
    </row>
    <row r="443" spans="1:15" s="8" customFormat="1" ht="16.5" customHeight="1" hidden="1">
      <c r="A443" s="82" t="s">
        <v>52</v>
      </c>
      <c r="B443" s="188"/>
      <c r="C443" s="180"/>
      <c r="D443" s="164"/>
      <c r="E443" s="43">
        <f>B443+D443</f>
        <v>0</v>
      </c>
      <c r="F443" s="150"/>
      <c r="G443" s="103"/>
      <c r="H443" s="50"/>
      <c r="I443" s="143" t="e">
        <f t="shared" si="37"/>
        <v>#DIV/0!</v>
      </c>
      <c r="J443" s="103"/>
      <c r="K443" s="50"/>
      <c r="L443" s="143" t="e">
        <f t="shared" si="38"/>
        <v>#DIV/0!</v>
      </c>
      <c r="M443" s="103"/>
      <c r="N443" s="50"/>
      <c r="O443" s="143" t="e">
        <f t="shared" si="39"/>
        <v>#DIV/0!</v>
      </c>
    </row>
    <row r="444" spans="1:15" s="8" customFormat="1" ht="16.5" customHeight="1" hidden="1">
      <c r="A444" s="82" t="s">
        <v>126</v>
      </c>
      <c r="B444" s="188"/>
      <c r="C444" s="180"/>
      <c r="D444" s="164"/>
      <c r="E444" s="43">
        <f>B444+D444</f>
        <v>0</v>
      </c>
      <c r="F444" s="150"/>
      <c r="G444" s="103"/>
      <c r="H444" s="50"/>
      <c r="I444" s="143" t="e">
        <f t="shared" si="37"/>
        <v>#DIV/0!</v>
      </c>
      <c r="J444" s="103"/>
      <c r="K444" s="50"/>
      <c r="L444" s="143" t="e">
        <f t="shared" si="38"/>
        <v>#DIV/0!</v>
      </c>
      <c r="M444" s="103"/>
      <c r="N444" s="50"/>
      <c r="O444" s="143" t="e">
        <f t="shared" si="39"/>
        <v>#DIV/0!</v>
      </c>
    </row>
    <row r="445" spans="1:15" s="8" customFormat="1" ht="15.75" customHeight="1" hidden="1">
      <c r="A445" s="82" t="s">
        <v>53</v>
      </c>
      <c r="B445" s="188"/>
      <c r="C445" s="180"/>
      <c r="D445" s="164"/>
      <c r="E445" s="43">
        <f>B445+D445</f>
        <v>0</v>
      </c>
      <c r="F445" s="150"/>
      <c r="G445" s="103"/>
      <c r="H445" s="50"/>
      <c r="I445" s="143" t="e">
        <f t="shared" si="37"/>
        <v>#DIV/0!</v>
      </c>
      <c r="J445" s="103"/>
      <c r="K445" s="50"/>
      <c r="L445" s="143" t="e">
        <f t="shared" si="38"/>
        <v>#DIV/0!</v>
      </c>
      <c r="M445" s="103"/>
      <c r="N445" s="50"/>
      <c r="O445" s="143" t="e">
        <f t="shared" si="39"/>
        <v>#DIV/0!</v>
      </c>
    </row>
    <row r="446" spans="1:15" s="8" customFormat="1" ht="16.5" customHeight="1" hidden="1">
      <c r="A446" s="82" t="s">
        <v>58</v>
      </c>
      <c r="B446" s="188">
        <f>B448+B449</f>
        <v>0</v>
      </c>
      <c r="C446" s="180"/>
      <c r="D446" s="164">
        <f>D448+D449</f>
        <v>0</v>
      </c>
      <c r="E446" s="43">
        <f>E448+E449</f>
        <v>0</v>
      </c>
      <c r="F446" s="150"/>
      <c r="G446" s="103">
        <f>G448+G449</f>
        <v>0</v>
      </c>
      <c r="H446" s="50"/>
      <c r="I446" s="143" t="e">
        <f t="shared" si="37"/>
        <v>#DIV/0!</v>
      </c>
      <c r="J446" s="103">
        <f>J448+J449</f>
        <v>0</v>
      </c>
      <c r="K446" s="50"/>
      <c r="L446" s="143" t="e">
        <f t="shared" si="38"/>
        <v>#DIV/0!</v>
      </c>
      <c r="M446" s="103">
        <f>M448+M449</f>
        <v>0</v>
      </c>
      <c r="N446" s="50"/>
      <c r="O446" s="143" t="e">
        <f t="shared" si="39"/>
        <v>#DIV/0!</v>
      </c>
    </row>
    <row r="447" spans="1:15" s="3" customFormat="1" ht="11.25" customHeight="1" hidden="1">
      <c r="A447" s="82" t="s">
        <v>11</v>
      </c>
      <c r="B447" s="185"/>
      <c r="C447" s="180"/>
      <c r="D447" s="161"/>
      <c r="E447" s="63"/>
      <c r="F447" s="150"/>
      <c r="G447" s="108"/>
      <c r="H447" s="50"/>
      <c r="I447" s="143" t="e">
        <f t="shared" si="37"/>
        <v>#DIV/0!</v>
      </c>
      <c r="J447" s="108"/>
      <c r="K447" s="50"/>
      <c r="L447" s="143" t="e">
        <f t="shared" si="38"/>
        <v>#DIV/0!</v>
      </c>
      <c r="M447" s="108"/>
      <c r="N447" s="50"/>
      <c r="O447" s="143" t="e">
        <f t="shared" si="39"/>
        <v>#DIV/0!</v>
      </c>
    </row>
    <row r="448" spans="1:15" s="8" customFormat="1" ht="16.5" customHeight="1" hidden="1">
      <c r="A448" s="82" t="s">
        <v>56</v>
      </c>
      <c r="B448" s="188"/>
      <c r="C448" s="180"/>
      <c r="D448" s="164"/>
      <c r="E448" s="43">
        <f>B448+D448</f>
        <v>0</v>
      </c>
      <c r="F448" s="150"/>
      <c r="G448" s="103"/>
      <c r="H448" s="50"/>
      <c r="I448" s="143" t="e">
        <f t="shared" si="37"/>
        <v>#DIV/0!</v>
      </c>
      <c r="J448" s="103"/>
      <c r="K448" s="50"/>
      <c r="L448" s="143" t="e">
        <f t="shared" si="38"/>
        <v>#DIV/0!</v>
      </c>
      <c r="M448" s="103"/>
      <c r="N448" s="50"/>
      <c r="O448" s="143" t="e">
        <f t="shared" si="39"/>
        <v>#DIV/0!</v>
      </c>
    </row>
    <row r="449" spans="1:15" s="8" customFormat="1" ht="16.5" customHeight="1" hidden="1">
      <c r="A449" s="82" t="s">
        <v>57</v>
      </c>
      <c r="B449" s="188"/>
      <c r="C449" s="180"/>
      <c r="D449" s="164"/>
      <c r="E449" s="43">
        <f>B449+D449</f>
        <v>0</v>
      </c>
      <c r="F449" s="150"/>
      <c r="G449" s="103"/>
      <c r="H449" s="50"/>
      <c r="I449" s="143" t="e">
        <f t="shared" si="37"/>
        <v>#DIV/0!</v>
      </c>
      <c r="J449" s="103"/>
      <c r="K449" s="50"/>
      <c r="L449" s="143" t="e">
        <f t="shared" si="38"/>
        <v>#DIV/0!</v>
      </c>
      <c r="M449" s="103"/>
      <c r="N449" s="50"/>
      <c r="O449" s="143" t="e">
        <f t="shared" si="39"/>
        <v>#DIV/0!</v>
      </c>
    </row>
    <row r="450" spans="1:15" s="33" customFormat="1" ht="12.75" customHeight="1" hidden="1">
      <c r="A450" s="83" t="s">
        <v>151</v>
      </c>
      <c r="B450" s="185"/>
      <c r="C450" s="180"/>
      <c r="D450" s="161"/>
      <c r="E450" s="43">
        <f>B450+D450</f>
        <v>0</v>
      </c>
      <c r="F450" s="150"/>
      <c r="G450" s="108"/>
      <c r="H450" s="50"/>
      <c r="I450" s="143" t="e">
        <f t="shared" si="37"/>
        <v>#DIV/0!</v>
      </c>
      <c r="J450" s="108"/>
      <c r="K450" s="50"/>
      <c r="L450" s="143" t="e">
        <f t="shared" si="38"/>
        <v>#DIV/0!</v>
      </c>
      <c r="M450" s="108"/>
      <c r="N450" s="50"/>
      <c r="O450" s="143" t="e">
        <f t="shared" si="39"/>
        <v>#DIV/0!</v>
      </c>
    </row>
    <row r="451" spans="1:15" s="3" customFormat="1" ht="33" customHeight="1" hidden="1">
      <c r="A451" s="84" t="s">
        <v>44</v>
      </c>
      <c r="B451" s="185">
        <f>B453+B464</f>
        <v>0</v>
      </c>
      <c r="C451" s="180"/>
      <c r="D451" s="161">
        <f>D453+D464</f>
        <v>0</v>
      </c>
      <c r="E451" s="63">
        <f>E453+E464</f>
        <v>0</v>
      </c>
      <c r="F451" s="150"/>
      <c r="G451" s="108">
        <f>G453+G464</f>
        <v>0</v>
      </c>
      <c r="H451" s="50"/>
      <c r="I451" s="143" t="e">
        <f t="shared" si="37"/>
        <v>#DIV/0!</v>
      </c>
      <c r="J451" s="108">
        <f>J453+J464</f>
        <v>0</v>
      </c>
      <c r="K451" s="50"/>
      <c r="L451" s="143" t="e">
        <f t="shared" si="38"/>
        <v>#DIV/0!</v>
      </c>
      <c r="M451" s="108">
        <f>M453+M464</f>
        <v>0</v>
      </c>
      <c r="N451" s="50"/>
      <c r="O451" s="143" t="e">
        <f t="shared" si="39"/>
        <v>#DIV/0!</v>
      </c>
    </row>
    <row r="452" spans="1:15" s="3" customFormat="1" ht="11.25" customHeight="1" hidden="1">
      <c r="A452" s="82" t="s">
        <v>11</v>
      </c>
      <c r="B452" s="185"/>
      <c r="C452" s="180"/>
      <c r="D452" s="161"/>
      <c r="E452" s="63"/>
      <c r="F452" s="150"/>
      <c r="G452" s="108"/>
      <c r="H452" s="50"/>
      <c r="I452" s="143" t="e">
        <f t="shared" si="37"/>
        <v>#DIV/0!</v>
      </c>
      <c r="J452" s="108"/>
      <c r="K452" s="50"/>
      <c r="L452" s="143" t="e">
        <f t="shared" si="38"/>
        <v>#DIV/0!</v>
      </c>
      <c r="M452" s="108"/>
      <c r="N452" s="50"/>
      <c r="O452" s="143" t="e">
        <f t="shared" si="39"/>
        <v>#DIV/0!</v>
      </c>
    </row>
    <row r="453" spans="1:15" s="3" customFormat="1" ht="15.75" customHeight="1" hidden="1">
      <c r="A453" s="84" t="s">
        <v>152</v>
      </c>
      <c r="B453" s="185">
        <f>B455+B457+B458+B459+B460</f>
        <v>0</v>
      </c>
      <c r="C453" s="180"/>
      <c r="D453" s="161">
        <f>D455+D457+D458+D459+D460</f>
        <v>0</v>
      </c>
      <c r="E453" s="63">
        <f>E455+E457+E458+E459+E460</f>
        <v>0</v>
      </c>
      <c r="F453" s="150"/>
      <c r="G453" s="108">
        <f>G455+G457+G458+G459+G460</f>
        <v>0</v>
      </c>
      <c r="H453" s="50"/>
      <c r="I453" s="143" t="e">
        <f t="shared" si="37"/>
        <v>#DIV/0!</v>
      </c>
      <c r="J453" s="108">
        <f>J455+J457+J458+J459+J460</f>
        <v>0</v>
      </c>
      <c r="K453" s="50"/>
      <c r="L453" s="143" t="e">
        <f t="shared" si="38"/>
        <v>#DIV/0!</v>
      </c>
      <c r="M453" s="108">
        <f>M455+M457+M458+M459+M460</f>
        <v>0</v>
      </c>
      <c r="N453" s="50"/>
      <c r="O453" s="143" t="e">
        <f t="shared" si="39"/>
        <v>#DIV/0!</v>
      </c>
    </row>
    <row r="454" spans="1:15" s="3" customFormat="1" ht="11.25" customHeight="1" hidden="1">
      <c r="A454" s="82" t="s">
        <v>11</v>
      </c>
      <c r="B454" s="185"/>
      <c r="C454" s="180"/>
      <c r="D454" s="161"/>
      <c r="E454" s="63"/>
      <c r="F454" s="150"/>
      <c r="G454" s="108"/>
      <c r="H454" s="50"/>
      <c r="I454" s="143" t="e">
        <f t="shared" si="37"/>
        <v>#DIV/0!</v>
      </c>
      <c r="J454" s="108"/>
      <c r="K454" s="50"/>
      <c r="L454" s="143" t="e">
        <f t="shared" si="38"/>
        <v>#DIV/0!</v>
      </c>
      <c r="M454" s="108"/>
      <c r="N454" s="50"/>
      <c r="O454" s="143" t="e">
        <f t="shared" si="39"/>
        <v>#DIV/0!</v>
      </c>
    </row>
    <row r="455" spans="1:15" s="8" customFormat="1" ht="16.5" customHeight="1" hidden="1">
      <c r="A455" s="82" t="s">
        <v>51</v>
      </c>
      <c r="B455" s="188"/>
      <c r="C455" s="180"/>
      <c r="D455" s="164"/>
      <c r="E455" s="43">
        <f>B455+D455</f>
        <v>0</v>
      </c>
      <c r="F455" s="150"/>
      <c r="G455" s="103"/>
      <c r="H455" s="50"/>
      <c r="I455" s="143" t="e">
        <f t="shared" si="37"/>
        <v>#DIV/0!</v>
      </c>
      <c r="J455" s="103"/>
      <c r="K455" s="50"/>
      <c r="L455" s="143" t="e">
        <f t="shared" si="38"/>
        <v>#DIV/0!</v>
      </c>
      <c r="M455" s="103"/>
      <c r="N455" s="50"/>
      <c r="O455" s="143" t="e">
        <f t="shared" si="39"/>
        <v>#DIV/0!</v>
      </c>
    </row>
    <row r="456" spans="1:15" s="33" customFormat="1" ht="12.75" customHeight="1" hidden="1">
      <c r="A456" s="83" t="s">
        <v>147</v>
      </c>
      <c r="B456" s="185"/>
      <c r="C456" s="180"/>
      <c r="D456" s="161"/>
      <c r="E456" s="43">
        <f>B456+D456</f>
        <v>0</v>
      </c>
      <c r="F456" s="150"/>
      <c r="G456" s="108"/>
      <c r="H456" s="50"/>
      <c r="I456" s="143" t="e">
        <f t="shared" si="37"/>
        <v>#DIV/0!</v>
      </c>
      <c r="J456" s="108"/>
      <c r="K456" s="50"/>
      <c r="L456" s="143" t="e">
        <f t="shared" si="38"/>
        <v>#DIV/0!</v>
      </c>
      <c r="M456" s="108"/>
      <c r="N456" s="50"/>
      <c r="O456" s="143" t="e">
        <f t="shared" si="39"/>
        <v>#DIV/0!</v>
      </c>
    </row>
    <row r="457" spans="1:15" s="8" customFormat="1" ht="16.5" customHeight="1" hidden="1">
      <c r="A457" s="82" t="s">
        <v>52</v>
      </c>
      <c r="B457" s="188"/>
      <c r="C457" s="180"/>
      <c r="D457" s="164"/>
      <c r="E457" s="43">
        <f>B457+D457</f>
        <v>0</v>
      </c>
      <c r="F457" s="150"/>
      <c r="G457" s="103"/>
      <c r="H457" s="50"/>
      <c r="I457" s="143" t="e">
        <f t="shared" si="37"/>
        <v>#DIV/0!</v>
      </c>
      <c r="J457" s="103"/>
      <c r="K457" s="50"/>
      <c r="L457" s="143" t="e">
        <f t="shared" si="38"/>
        <v>#DIV/0!</v>
      </c>
      <c r="M457" s="103"/>
      <c r="N457" s="50"/>
      <c r="O457" s="143" t="e">
        <f t="shared" si="39"/>
        <v>#DIV/0!</v>
      </c>
    </row>
    <row r="458" spans="1:15" s="8" customFormat="1" ht="16.5" customHeight="1" hidden="1">
      <c r="A458" s="82" t="s">
        <v>126</v>
      </c>
      <c r="B458" s="188"/>
      <c r="C458" s="180"/>
      <c r="D458" s="164"/>
      <c r="E458" s="43">
        <f>B458+D458</f>
        <v>0</v>
      </c>
      <c r="F458" s="150"/>
      <c r="G458" s="103"/>
      <c r="H458" s="50"/>
      <c r="I458" s="143" t="e">
        <f t="shared" si="37"/>
        <v>#DIV/0!</v>
      </c>
      <c r="J458" s="103"/>
      <c r="K458" s="50"/>
      <c r="L458" s="143" t="e">
        <f t="shared" si="38"/>
        <v>#DIV/0!</v>
      </c>
      <c r="M458" s="103"/>
      <c r="N458" s="50"/>
      <c r="O458" s="143" t="e">
        <f t="shared" si="39"/>
        <v>#DIV/0!</v>
      </c>
    </row>
    <row r="459" spans="1:15" s="8" customFormat="1" ht="15.75" customHeight="1" hidden="1">
      <c r="A459" s="82" t="s">
        <v>53</v>
      </c>
      <c r="B459" s="188"/>
      <c r="C459" s="180"/>
      <c r="D459" s="164"/>
      <c r="E459" s="43">
        <f>B459+D459</f>
        <v>0</v>
      </c>
      <c r="F459" s="150"/>
      <c r="G459" s="103"/>
      <c r="H459" s="50"/>
      <c r="I459" s="143" t="e">
        <f t="shared" si="37"/>
        <v>#DIV/0!</v>
      </c>
      <c r="J459" s="103"/>
      <c r="K459" s="50"/>
      <c r="L459" s="143" t="e">
        <f t="shared" si="38"/>
        <v>#DIV/0!</v>
      </c>
      <c r="M459" s="103"/>
      <c r="N459" s="50"/>
      <c r="O459" s="143" t="e">
        <f t="shared" si="39"/>
        <v>#DIV/0!</v>
      </c>
    </row>
    <row r="460" spans="1:15" s="8" customFormat="1" ht="16.5" customHeight="1" hidden="1">
      <c r="A460" s="82" t="s">
        <v>58</v>
      </c>
      <c r="B460" s="188">
        <f>B462+B463</f>
        <v>0</v>
      </c>
      <c r="C460" s="180"/>
      <c r="D460" s="164">
        <f>D462+D463</f>
        <v>0</v>
      </c>
      <c r="E460" s="43">
        <f>E462+E463</f>
        <v>0</v>
      </c>
      <c r="F460" s="150"/>
      <c r="G460" s="103">
        <f>G462+G463</f>
        <v>0</v>
      </c>
      <c r="H460" s="50"/>
      <c r="I460" s="143" t="e">
        <f t="shared" si="37"/>
        <v>#DIV/0!</v>
      </c>
      <c r="J460" s="103">
        <f>J462+J463</f>
        <v>0</v>
      </c>
      <c r="K460" s="50"/>
      <c r="L460" s="143" t="e">
        <f t="shared" si="38"/>
        <v>#DIV/0!</v>
      </c>
      <c r="M460" s="103">
        <f>M462+M463</f>
        <v>0</v>
      </c>
      <c r="N460" s="50"/>
      <c r="O460" s="143" t="e">
        <f t="shared" si="39"/>
        <v>#DIV/0!</v>
      </c>
    </row>
    <row r="461" spans="1:15" s="3" customFormat="1" ht="12.75" customHeight="1" hidden="1">
      <c r="A461" s="82" t="s">
        <v>11</v>
      </c>
      <c r="B461" s="185"/>
      <c r="C461" s="180"/>
      <c r="D461" s="161"/>
      <c r="E461" s="63"/>
      <c r="F461" s="150"/>
      <c r="G461" s="108"/>
      <c r="H461" s="50"/>
      <c r="I461" s="143" t="e">
        <f t="shared" si="37"/>
        <v>#DIV/0!</v>
      </c>
      <c r="J461" s="108"/>
      <c r="K461" s="50"/>
      <c r="L461" s="143" t="e">
        <f t="shared" si="38"/>
        <v>#DIV/0!</v>
      </c>
      <c r="M461" s="108"/>
      <c r="N461" s="50"/>
      <c r="O461" s="143" t="e">
        <f t="shared" si="39"/>
        <v>#DIV/0!</v>
      </c>
    </row>
    <row r="462" spans="1:15" s="8" customFormat="1" ht="16.5" customHeight="1" hidden="1">
      <c r="A462" s="82" t="s">
        <v>56</v>
      </c>
      <c r="B462" s="188"/>
      <c r="C462" s="180"/>
      <c r="D462" s="164"/>
      <c r="E462" s="43">
        <f>B462+D462</f>
        <v>0</v>
      </c>
      <c r="F462" s="150"/>
      <c r="G462" s="103"/>
      <c r="H462" s="50"/>
      <c r="I462" s="143" t="e">
        <f aca="true" t="shared" si="40" ref="I462:I525">ROUND(G462/B462*100,1)</f>
        <v>#DIV/0!</v>
      </c>
      <c r="J462" s="103"/>
      <c r="K462" s="50"/>
      <c r="L462" s="143" t="e">
        <f aca="true" t="shared" si="41" ref="L462:L525">ROUND(J462/G462*100,1)</f>
        <v>#DIV/0!</v>
      </c>
      <c r="M462" s="103"/>
      <c r="N462" s="50"/>
      <c r="O462" s="143" t="e">
        <f aca="true" t="shared" si="42" ref="O462:O525">ROUND(M462/J462*100,1)</f>
        <v>#DIV/0!</v>
      </c>
    </row>
    <row r="463" spans="1:15" s="8" customFormat="1" ht="16.5" customHeight="1" hidden="1">
      <c r="A463" s="82" t="s">
        <v>57</v>
      </c>
      <c r="B463" s="188"/>
      <c r="C463" s="180"/>
      <c r="D463" s="164"/>
      <c r="E463" s="43">
        <f>B463+D463</f>
        <v>0</v>
      </c>
      <c r="F463" s="150"/>
      <c r="G463" s="103"/>
      <c r="H463" s="50"/>
      <c r="I463" s="143" t="e">
        <f t="shared" si="40"/>
        <v>#DIV/0!</v>
      </c>
      <c r="J463" s="103"/>
      <c r="K463" s="50"/>
      <c r="L463" s="143" t="e">
        <f t="shared" si="41"/>
        <v>#DIV/0!</v>
      </c>
      <c r="M463" s="103"/>
      <c r="N463" s="50"/>
      <c r="O463" s="143" t="e">
        <f t="shared" si="42"/>
        <v>#DIV/0!</v>
      </c>
    </row>
    <row r="464" spans="1:15" s="33" customFormat="1" ht="16.5" customHeight="1" hidden="1">
      <c r="A464" s="84" t="s">
        <v>153</v>
      </c>
      <c r="B464" s="185">
        <f>B466+B467</f>
        <v>0</v>
      </c>
      <c r="C464" s="180"/>
      <c r="D464" s="161">
        <f>D466+D467</f>
        <v>0</v>
      </c>
      <c r="E464" s="63">
        <f>E466+E467</f>
        <v>0</v>
      </c>
      <c r="F464" s="150"/>
      <c r="G464" s="108">
        <f>G466+G467</f>
        <v>0</v>
      </c>
      <c r="H464" s="50"/>
      <c r="I464" s="143" t="e">
        <f t="shared" si="40"/>
        <v>#DIV/0!</v>
      </c>
      <c r="J464" s="108">
        <f>J466+J467</f>
        <v>0</v>
      </c>
      <c r="K464" s="50"/>
      <c r="L464" s="143" t="e">
        <f t="shared" si="41"/>
        <v>#DIV/0!</v>
      </c>
      <c r="M464" s="108">
        <f>M466+M467</f>
        <v>0</v>
      </c>
      <c r="N464" s="50"/>
      <c r="O464" s="143" t="e">
        <f t="shared" si="42"/>
        <v>#DIV/0!</v>
      </c>
    </row>
    <row r="465" spans="1:15" s="8" customFormat="1" ht="16.5" customHeight="1" hidden="1">
      <c r="A465" s="82" t="s">
        <v>11</v>
      </c>
      <c r="B465" s="188"/>
      <c r="C465" s="180"/>
      <c r="D465" s="164"/>
      <c r="E465" s="43"/>
      <c r="F465" s="150"/>
      <c r="G465" s="103"/>
      <c r="H465" s="50"/>
      <c r="I465" s="143" t="e">
        <f t="shared" si="40"/>
        <v>#DIV/0!</v>
      </c>
      <c r="J465" s="103"/>
      <c r="K465" s="50"/>
      <c r="L465" s="143" t="e">
        <f t="shared" si="41"/>
        <v>#DIV/0!</v>
      </c>
      <c r="M465" s="103"/>
      <c r="N465" s="50"/>
      <c r="O465" s="143" t="e">
        <f t="shared" si="42"/>
        <v>#DIV/0!</v>
      </c>
    </row>
    <row r="466" spans="1:15" s="8" customFormat="1" ht="54.75" customHeight="1" hidden="1">
      <c r="A466" s="82" t="s">
        <v>143</v>
      </c>
      <c r="B466" s="188"/>
      <c r="C466" s="180"/>
      <c r="D466" s="164"/>
      <c r="E466" s="43">
        <f>B466+D466</f>
        <v>0</v>
      </c>
      <c r="F466" s="150"/>
      <c r="G466" s="103"/>
      <c r="H466" s="50"/>
      <c r="I466" s="143" t="e">
        <f t="shared" si="40"/>
        <v>#DIV/0!</v>
      </c>
      <c r="J466" s="103"/>
      <c r="K466" s="50"/>
      <c r="L466" s="143" t="e">
        <f t="shared" si="41"/>
        <v>#DIV/0!</v>
      </c>
      <c r="M466" s="103"/>
      <c r="N466" s="50"/>
      <c r="O466" s="143" t="e">
        <f t="shared" si="42"/>
        <v>#DIV/0!</v>
      </c>
    </row>
    <row r="467" spans="1:15" s="8" customFormat="1" ht="78.75" customHeight="1" hidden="1">
      <c r="A467" s="82" t="s">
        <v>168</v>
      </c>
      <c r="B467" s="188"/>
      <c r="C467" s="180"/>
      <c r="D467" s="164"/>
      <c r="E467" s="43">
        <f>B467+D467</f>
        <v>0</v>
      </c>
      <c r="F467" s="150"/>
      <c r="G467" s="103"/>
      <c r="H467" s="50"/>
      <c r="I467" s="143" t="e">
        <f t="shared" si="40"/>
        <v>#DIV/0!</v>
      </c>
      <c r="J467" s="103"/>
      <c r="K467" s="50"/>
      <c r="L467" s="143" t="e">
        <f t="shared" si="41"/>
        <v>#DIV/0!</v>
      </c>
      <c r="M467" s="103"/>
      <c r="N467" s="50"/>
      <c r="O467" s="143" t="e">
        <f t="shared" si="42"/>
        <v>#DIV/0!</v>
      </c>
    </row>
    <row r="468" spans="1:15" s="7" customFormat="1" ht="15.75">
      <c r="A468" s="86" t="s">
        <v>9</v>
      </c>
      <c r="B468" s="185">
        <f>B470+B475</f>
        <v>0</v>
      </c>
      <c r="C468" s="177">
        <f>B468/$B$62*100</f>
        <v>0</v>
      </c>
      <c r="D468" s="161">
        <f>D470+D475</f>
        <v>0</v>
      </c>
      <c r="E468" s="68">
        <f>E470+E475</f>
        <v>0</v>
      </c>
      <c r="F468" s="149">
        <f>E468/$E$62*100</f>
        <v>0</v>
      </c>
      <c r="G468" s="113">
        <f>G555+G582</f>
        <v>97.5</v>
      </c>
      <c r="H468" s="55">
        <f>G468/$G$62*100</f>
        <v>1.8258426966292134</v>
      </c>
      <c r="I468" s="143"/>
      <c r="J468" s="113">
        <f>J470+J475</f>
        <v>0</v>
      </c>
      <c r="K468" s="55" t="e">
        <f>J468/$J$62*100</f>
        <v>#DIV/0!</v>
      </c>
      <c r="L468" s="143">
        <f t="shared" si="41"/>
        <v>0</v>
      </c>
      <c r="M468" s="113">
        <f>M470+M475</f>
        <v>0</v>
      </c>
      <c r="N468" s="55" t="e">
        <f>M468/$M$62*100</f>
        <v>#DIV/0!</v>
      </c>
      <c r="O468" s="143" t="e">
        <f t="shared" si="42"/>
        <v>#DIV/0!</v>
      </c>
    </row>
    <row r="469" spans="1:15" s="3" customFormat="1" ht="15.75">
      <c r="A469" s="81" t="s">
        <v>11</v>
      </c>
      <c r="B469" s="185"/>
      <c r="C469" s="180"/>
      <c r="D469" s="165"/>
      <c r="E469" s="42"/>
      <c r="F469" s="150"/>
      <c r="G469" s="122"/>
      <c r="H469" s="50"/>
      <c r="I469" s="143"/>
      <c r="J469" s="122"/>
      <c r="K469" s="50"/>
      <c r="L469" s="143" t="e">
        <f t="shared" si="41"/>
        <v>#DIV/0!</v>
      </c>
      <c r="M469" s="122"/>
      <c r="N469" s="50"/>
      <c r="O469" s="143" t="e">
        <f t="shared" si="42"/>
        <v>#DIV/0!</v>
      </c>
    </row>
    <row r="470" spans="1:15" s="56" customFormat="1" ht="27.75" customHeight="1" hidden="1">
      <c r="A470" s="80" t="s">
        <v>105</v>
      </c>
      <c r="B470" s="185">
        <f>B472+B473+B474</f>
        <v>0</v>
      </c>
      <c r="C470" s="180"/>
      <c r="D470" s="161">
        <f>D472+D473+D474</f>
        <v>0</v>
      </c>
      <c r="E470" s="60">
        <f>E472+E473+E474</f>
        <v>0</v>
      </c>
      <c r="F470" s="150"/>
      <c r="G470" s="105">
        <f>G472+G473+G474</f>
        <v>0</v>
      </c>
      <c r="H470" s="50"/>
      <c r="I470" s="143" t="e">
        <f t="shared" si="40"/>
        <v>#DIV/0!</v>
      </c>
      <c r="J470" s="105">
        <f>J472+J473+J474</f>
        <v>0</v>
      </c>
      <c r="K470" s="50"/>
      <c r="L470" s="143" t="e">
        <f t="shared" si="41"/>
        <v>#DIV/0!</v>
      </c>
      <c r="M470" s="105">
        <f>M472+M473+M474</f>
        <v>0</v>
      </c>
      <c r="N470" s="50"/>
      <c r="O470" s="143" t="e">
        <f t="shared" si="42"/>
        <v>#DIV/0!</v>
      </c>
    </row>
    <row r="471" spans="1:15" s="3" customFormat="1" ht="15.75" customHeight="1" hidden="1">
      <c r="A471" s="82" t="s">
        <v>26</v>
      </c>
      <c r="B471" s="185"/>
      <c r="C471" s="180"/>
      <c r="D471" s="165"/>
      <c r="E471" s="42"/>
      <c r="F471" s="150"/>
      <c r="G471" s="122"/>
      <c r="H471" s="50"/>
      <c r="I471" s="143" t="e">
        <f t="shared" si="40"/>
        <v>#DIV/0!</v>
      </c>
      <c r="J471" s="122"/>
      <c r="K471" s="50"/>
      <c r="L471" s="143" t="e">
        <f t="shared" si="41"/>
        <v>#DIV/0!</v>
      </c>
      <c r="M471" s="122"/>
      <c r="N471" s="50"/>
      <c r="O471" s="143" t="e">
        <f t="shared" si="42"/>
        <v>#DIV/0!</v>
      </c>
    </row>
    <row r="472" spans="1:15" s="3" customFormat="1" ht="15" customHeight="1" hidden="1">
      <c r="A472" s="83" t="s">
        <v>45</v>
      </c>
      <c r="B472" s="185"/>
      <c r="C472" s="180"/>
      <c r="D472" s="165"/>
      <c r="E472" s="42">
        <f>B472+D472</f>
        <v>0</v>
      </c>
      <c r="F472" s="150"/>
      <c r="G472" s="122"/>
      <c r="H472" s="50"/>
      <c r="I472" s="143" t="e">
        <f t="shared" si="40"/>
        <v>#DIV/0!</v>
      </c>
      <c r="J472" s="122"/>
      <c r="K472" s="50"/>
      <c r="L472" s="143" t="e">
        <f t="shared" si="41"/>
        <v>#DIV/0!</v>
      </c>
      <c r="M472" s="122"/>
      <c r="N472" s="50"/>
      <c r="O472" s="143" t="e">
        <f t="shared" si="42"/>
        <v>#DIV/0!</v>
      </c>
    </row>
    <row r="473" spans="1:15" s="3" customFormat="1" ht="15" customHeight="1" hidden="1">
      <c r="A473" s="83" t="s">
        <v>46</v>
      </c>
      <c r="B473" s="185"/>
      <c r="C473" s="180"/>
      <c r="D473" s="165"/>
      <c r="E473" s="42">
        <f>B473+D473</f>
        <v>0</v>
      </c>
      <c r="F473" s="150"/>
      <c r="G473" s="122"/>
      <c r="H473" s="50"/>
      <c r="I473" s="143" t="e">
        <f t="shared" si="40"/>
        <v>#DIV/0!</v>
      </c>
      <c r="J473" s="122"/>
      <c r="K473" s="50"/>
      <c r="L473" s="143" t="e">
        <f t="shared" si="41"/>
        <v>#DIV/0!</v>
      </c>
      <c r="M473" s="122"/>
      <c r="N473" s="50"/>
      <c r="O473" s="143" t="e">
        <f t="shared" si="42"/>
        <v>#DIV/0!</v>
      </c>
    </row>
    <row r="474" spans="1:15" s="3" customFormat="1" ht="15.75" customHeight="1" hidden="1">
      <c r="A474" s="83" t="s">
        <v>47</v>
      </c>
      <c r="B474" s="185"/>
      <c r="C474" s="180"/>
      <c r="D474" s="165"/>
      <c r="E474" s="42">
        <f>B474+D474</f>
        <v>0</v>
      </c>
      <c r="F474" s="150"/>
      <c r="G474" s="122"/>
      <c r="H474" s="50"/>
      <c r="I474" s="143" t="e">
        <f t="shared" si="40"/>
        <v>#DIV/0!</v>
      </c>
      <c r="J474" s="122"/>
      <c r="K474" s="50"/>
      <c r="L474" s="143" t="e">
        <f t="shared" si="41"/>
        <v>#DIV/0!</v>
      </c>
      <c r="M474" s="122"/>
      <c r="N474" s="50"/>
      <c r="O474" s="143" t="e">
        <f t="shared" si="42"/>
        <v>#DIV/0!</v>
      </c>
    </row>
    <row r="475" spans="1:15" s="56" customFormat="1" ht="47.25" customHeight="1">
      <c r="A475" s="80" t="s">
        <v>25</v>
      </c>
      <c r="B475" s="185">
        <f>B477+B496</f>
        <v>0</v>
      </c>
      <c r="C475" s="180"/>
      <c r="D475" s="161">
        <f>D477+D496</f>
        <v>0</v>
      </c>
      <c r="E475" s="60">
        <f>E477+E496</f>
        <v>0</v>
      </c>
      <c r="F475" s="150"/>
      <c r="G475" s="105">
        <f>G477+G496</f>
        <v>7.5</v>
      </c>
      <c r="H475" s="50"/>
      <c r="I475" s="143"/>
      <c r="J475" s="105">
        <f>J477+J496</f>
        <v>0</v>
      </c>
      <c r="K475" s="50"/>
      <c r="L475" s="143">
        <f t="shared" si="41"/>
        <v>0</v>
      </c>
      <c r="M475" s="105">
        <f>M477+M496</f>
        <v>0</v>
      </c>
      <c r="N475" s="50"/>
      <c r="O475" s="143" t="e">
        <f t="shared" si="42"/>
        <v>#DIV/0!</v>
      </c>
    </row>
    <row r="476" spans="1:15" s="3" customFormat="1" ht="14.25" customHeight="1">
      <c r="A476" s="82" t="s">
        <v>11</v>
      </c>
      <c r="B476" s="185"/>
      <c r="C476" s="180"/>
      <c r="D476" s="161"/>
      <c r="E476" s="63"/>
      <c r="F476" s="150"/>
      <c r="G476" s="108"/>
      <c r="H476" s="50"/>
      <c r="I476" s="143"/>
      <c r="J476" s="108"/>
      <c r="K476" s="50"/>
      <c r="L476" s="143" t="e">
        <f t="shared" si="41"/>
        <v>#DIV/0!</v>
      </c>
      <c r="M476" s="108"/>
      <c r="N476" s="50"/>
      <c r="O476" s="143" t="e">
        <f t="shared" si="42"/>
        <v>#DIV/0!</v>
      </c>
    </row>
    <row r="477" spans="1:15" s="56" customFormat="1" ht="54.75" customHeight="1" hidden="1">
      <c r="A477" s="80" t="s">
        <v>179</v>
      </c>
      <c r="B477" s="185">
        <f>B479+B483+B487+B491+B492</f>
        <v>0</v>
      </c>
      <c r="C477" s="180"/>
      <c r="D477" s="161">
        <f>D479+D483+D487+D491+D492</f>
        <v>0</v>
      </c>
      <c r="E477" s="60">
        <f>E479+E483+E487+E491+E492</f>
        <v>0</v>
      </c>
      <c r="F477" s="150"/>
      <c r="G477" s="105">
        <f>G479+G483+G487+G491+G492</f>
        <v>0</v>
      </c>
      <c r="H477" s="50"/>
      <c r="I477" s="143" t="e">
        <f t="shared" si="40"/>
        <v>#DIV/0!</v>
      </c>
      <c r="J477" s="105">
        <f>J479+J483+J487+J491+J492</f>
        <v>0</v>
      </c>
      <c r="K477" s="50"/>
      <c r="L477" s="143" t="e">
        <f t="shared" si="41"/>
        <v>#DIV/0!</v>
      </c>
      <c r="M477" s="105">
        <f>M479+M483+M487+M491+M492</f>
        <v>0</v>
      </c>
      <c r="N477" s="50"/>
      <c r="O477" s="143" t="e">
        <f t="shared" si="42"/>
        <v>#DIV/0!</v>
      </c>
    </row>
    <row r="478" spans="1:15" s="3" customFormat="1" ht="16.5" customHeight="1" hidden="1">
      <c r="A478" s="82" t="s">
        <v>107</v>
      </c>
      <c r="B478" s="185"/>
      <c r="C478" s="180"/>
      <c r="D478" s="161"/>
      <c r="E478" s="63"/>
      <c r="F478" s="150"/>
      <c r="G478" s="108"/>
      <c r="H478" s="50"/>
      <c r="I478" s="143" t="e">
        <f t="shared" si="40"/>
        <v>#DIV/0!</v>
      </c>
      <c r="J478" s="108"/>
      <c r="K478" s="50"/>
      <c r="L478" s="143" t="e">
        <f t="shared" si="41"/>
        <v>#DIV/0!</v>
      </c>
      <c r="M478" s="108"/>
      <c r="N478" s="50"/>
      <c r="O478" s="143" t="e">
        <f t="shared" si="42"/>
        <v>#DIV/0!</v>
      </c>
    </row>
    <row r="479" spans="1:15" s="3" customFormat="1" ht="17.25" customHeight="1" hidden="1">
      <c r="A479" s="84" t="s">
        <v>154</v>
      </c>
      <c r="B479" s="185"/>
      <c r="C479" s="180"/>
      <c r="D479" s="161"/>
      <c r="E479" s="63">
        <f>B479+D479</f>
        <v>0</v>
      </c>
      <c r="F479" s="150"/>
      <c r="G479" s="108"/>
      <c r="H479" s="50"/>
      <c r="I479" s="143" t="e">
        <f t="shared" si="40"/>
        <v>#DIV/0!</v>
      </c>
      <c r="J479" s="108"/>
      <c r="K479" s="50"/>
      <c r="L479" s="143" t="e">
        <f t="shared" si="41"/>
        <v>#DIV/0!</v>
      </c>
      <c r="M479" s="108"/>
      <c r="N479" s="50"/>
      <c r="O479" s="143" t="e">
        <f t="shared" si="42"/>
        <v>#DIV/0!</v>
      </c>
    </row>
    <row r="480" spans="1:15" s="3" customFormat="1" ht="14.25" customHeight="1" hidden="1">
      <c r="A480" s="82" t="s">
        <v>11</v>
      </c>
      <c r="B480" s="185"/>
      <c r="C480" s="180"/>
      <c r="D480" s="161"/>
      <c r="E480" s="63"/>
      <c r="F480" s="150"/>
      <c r="G480" s="108"/>
      <c r="H480" s="50"/>
      <c r="I480" s="143" t="e">
        <f t="shared" si="40"/>
        <v>#DIV/0!</v>
      </c>
      <c r="J480" s="108"/>
      <c r="K480" s="50"/>
      <c r="L480" s="143" t="e">
        <f t="shared" si="41"/>
        <v>#DIV/0!</v>
      </c>
      <c r="M480" s="108"/>
      <c r="N480" s="50"/>
      <c r="O480" s="143" t="e">
        <f t="shared" si="42"/>
        <v>#DIV/0!</v>
      </c>
    </row>
    <row r="481" spans="1:15" s="8" customFormat="1" ht="15.75" customHeight="1" hidden="1">
      <c r="A481" s="82" t="s">
        <v>138</v>
      </c>
      <c r="B481" s="188"/>
      <c r="C481" s="182"/>
      <c r="D481" s="171"/>
      <c r="E481" s="76">
        <f>B481+D481</f>
        <v>0</v>
      </c>
      <c r="F481" s="151"/>
      <c r="G481" s="127"/>
      <c r="H481" s="137"/>
      <c r="I481" s="143" t="e">
        <f t="shared" si="40"/>
        <v>#DIV/0!</v>
      </c>
      <c r="J481" s="127"/>
      <c r="K481" s="137"/>
      <c r="L481" s="143" t="e">
        <f t="shared" si="41"/>
        <v>#DIV/0!</v>
      </c>
      <c r="M481" s="127"/>
      <c r="N481" s="137"/>
      <c r="O481" s="143" t="e">
        <f t="shared" si="42"/>
        <v>#DIV/0!</v>
      </c>
    </row>
    <row r="482" spans="1:15" s="8" customFormat="1" ht="15.75" customHeight="1" hidden="1">
      <c r="A482" s="82" t="s">
        <v>131</v>
      </c>
      <c r="B482" s="188"/>
      <c r="C482" s="182"/>
      <c r="D482" s="171"/>
      <c r="E482" s="76">
        <f>B482+D482</f>
        <v>0</v>
      </c>
      <c r="F482" s="151"/>
      <c r="G482" s="127"/>
      <c r="H482" s="137"/>
      <c r="I482" s="143" t="e">
        <f t="shared" si="40"/>
        <v>#DIV/0!</v>
      </c>
      <c r="J482" s="127"/>
      <c r="K482" s="137"/>
      <c r="L482" s="143" t="e">
        <f t="shared" si="41"/>
        <v>#DIV/0!</v>
      </c>
      <c r="M482" s="127"/>
      <c r="N482" s="137"/>
      <c r="O482" s="143" t="e">
        <f t="shared" si="42"/>
        <v>#DIV/0!</v>
      </c>
    </row>
    <row r="483" spans="1:15" s="3" customFormat="1" ht="17.25" customHeight="1" hidden="1">
      <c r="A483" s="84" t="s">
        <v>155</v>
      </c>
      <c r="B483" s="185"/>
      <c r="C483" s="180"/>
      <c r="D483" s="161"/>
      <c r="E483" s="76">
        <f aca="true" t="shared" si="43" ref="E483:E495">B483+D483</f>
        <v>0</v>
      </c>
      <c r="F483" s="150"/>
      <c r="G483" s="108"/>
      <c r="H483" s="50"/>
      <c r="I483" s="143" t="e">
        <f t="shared" si="40"/>
        <v>#DIV/0!</v>
      </c>
      <c r="J483" s="108"/>
      <c r="K483" s="50"/>
      <c r="L483" s="143" t="e">
        <f t="shared" si="41"/>
        <v>#DIV/0!</v>
      </c>
      <c r="M483" s="108"/>
      <c r="N483" s="50"/>
      <c r="O483" s="143" t="e">
        <f t="shared" si="42"/>
        <v>#DIV/0!</v>
      </c>
    </row>
    <row r="484" spans="1:15" s="3" customFormat="1" ht="14.25" customHeight="1" hidden="1">
      <c r="A484" s="82" t="s">
        <v>11</v>
      </c>
      <c r="B484" s="185"/>
      <c r="C484" s="180"/>
      <c r="D484" s="161"/>
      <c r="E484" s="76">
        <f t="shared" si="43"/>
        <v>0</v>
      </c>
      <c r="F484" s="150"/>
      <c r="G484" s="108"/>
      <c r="H484" s="50"/>
      <c r="I484" s="143" t="e">
        <f t="shared" si="40"/>
        <v>#DIV/0!</v>
      </c>
      <c r="J484" s="108"/>
      <c r="K484" s="50"/>
      <c r="L484" s="143" t="e">
        <f t="shared" si="41"/>
        <v>#DIV/0!</v>
      </c>
      <c r="M484" s="108"/>
      <c r="N484" s="50"/>
      <c r="O484" s="143" t="e">
        <f t="shared" si="42"/>
        <v>#DIV/0!</v>
      </c>
    </row>
    <row r="485" spans="1:15" s="8" customFormat="1" ht="15.75" customHeight="1" hidden="1">
      <c r="A485" s="82" t="s">
        <v>138</v>
      </c>
      <c r="B485" s="188"/>
      <c r="C485" s="182"/>
      <c r="D485" s="171"/>
      <c r="E485" s="76">
        <f t="shared" si="43"/>
        <v>0</v>
      </c>
      <c r="F485" s="151"/>
      <c r="G485" s="127"/>
      <c r="H485" s="137"/>
      <c r="I485" s="143" t="e">
        <f t="shared" si="40"/>
        <v>#DIV/0!</v>
      </c>
      <c r="J485" s="127"/>
      <c r="K485" s="137"/>
      <c r="L485" s="143" t="e">
        <f t="shared" si="41"/>
        <v>#DIV/0!</v>
      </c>
      <c r="M485" s="127"/>
      <c r="N485" s="137"/>
      <c r="O485" s="143" t="e">
        <f t="shared" si="42"/>
        <v>#DIV/0!</v>
      </c>
    </row>
    <row r="486" spans="1:15" s="8" customFormat="1" ht="15.75" customHeight="1" hidden="1">
      <c r="A486" s="82" t="s">
        <v>131</v>
      </c>
      <c r="B486" s="188"/>
      <c r="C486" s="182"/>
      <c r="D486" s="171"/>
      <c r="E486" s="76">
        <f t="shared" si="43"/>
        <v>0</v>
      </c>
      <c r="F486" s="151"/>
      <c r="G486" s="127"/>
      <c r="H486" s="137"/>
      <c r="I486" s="143" t="e">
        <f t="shared" si="40"/>
        <v>#DIV/0!</v>
      </c>
      <c r="J486" s="127"/>
      <c r="K486" s="137"/>
      <c r="L486" s="143" t="e">
        <f t="shared" si="41"/>
        <v>#DIV/0!</v>
      </c>
      <c r="M486" s="127"/>
      <c r="N486" s="137"/>
      <c r="O486" s="143" t="e">
        <f t="shared" si="42"/>
        <v>#DIV/0!</v>
      </c>
    </row>
    <row r="487" spans="1:15" s="3" customFormat="1" ht="17.25" customHeight="1" hidden="1">
      <c r="A487" s="84" t="s">
        <v>156</v>
      </c>
      <c r="B487" s="185"/>
      <c r="C487" s="180"/>
      <c r="D487" s="161"/>
      <c r="E487" s="76">
        <f t="shared" si="43"/>
        <v>0</v>
      </c>
      <c r="F487" s="150"/>
      <c r="G487" s="108"/>
      <c r="H487" s="50"/>
      <c r="I487" s="143" t="e">
        <f t="shared" si="40"/>
        <v>#DIV/0!</v>
      </c>
      <c r="J487" s="108"/>
      <c r="K487" s="50"/>
      <c r="L487" s="143" t="e">
        <f t="shared" si="41"/>
        <v>#DIV/0!</v>
      </c>
      <c r="M487" s="108"/>
      <c r="N487" s="50"/>
      <c r="O487" s="143" t="e">
        <f t="shared" si="42"/>
        <v>#DIV/0!</v>
      </c>
    </row>
    <row r="488" spans="1:15" s="3" customFormat="1" ht="14.25" customHeight="1" hidden="1">
      <c r="A488" s="82" t="s">
        <v>11</v>
      </c>
      <c r="B488" s="185"/>
      <c r="C488" s="180"/>
      <c r="D488" s="161"/>
      <c r="E488" s="76">
        <f t="shared" si="43"/>
        <v>0</v>
      </c>
      <c r="F488" s="150"/>
      <c r="G488" s="108"/>
      <c r="H488" s="50"/>
      <c r="I488" s="143" t="e">
        <f t="shared" si="40"/>
        <v>#DIV/0!</v>
      </c>
      <c r="J488" s="108"/>
      <c r="K488" s="50"/>
      <c r="L488" s="143" t="e">
        <f t="shared" si="41"/>
        <v>#DIV/0!</v>
      </c>
      <c r="M488" s="108"/>
      <c r="N488" s="50"/>
      <c r="O488" s="143" t="e">
        <f t="shared" si="42"/>
        <v>#DIV/0!</v>
      </c>
    </row>
    <row r="489" spans="1:15" s="8" customFormat="1" ht="15.75" customHeight="1" hidden="1">
      <c r="A489" s="82" t="s">
        <v>138</v>
      </c>
      <c r="B489" s="188"/>
      <c r="C489" s="182"/>
      <c r="D489" s="171"/>
      <c r="E489" s="76">
        <f t="shared" si="43"/>
        <v>0</v>
      </c>
      <c r="F489" s="151"/>
      <c r="G489" s="127"/>
      <c r="H489" s="137"/>
      <c r="I489" s="143" t="e">
        <f t="shared" si="40"/>
        <v>#DIV/0!</v>
      </c>
      <c r="J489" s="127"/>
      <c r="K489" s="137"/>
      <c r="L489" s="143" t="e">
        <f t="shared" si="41"/>
        <v>#DIV/0!</v>
      </c>
      <c r="M489" s="127"/>
      <c r="N489" s="137"/>
      <c r="O489" s="143" t="e">
        <f t="shared" si="42"/>
        <v>#DIV/0!</v>
      </c>
    </row>
    <row r="490" spans="1:15" s="8" customFormat="1" ht="15.75" customHeight="1" hidden="1">
      <c r="A490" s="82" t="s">
        <v>131</v>
      </c>
      <c r="B490" s="188"/>
      <c r="C490" s="182"/>
      <c r="D490" s="171"/>
      <c r="E490" s="76">
        <f t="shared" si="43"/>
        <v>0</v>
      </c>
      <c r="F490" s="151"/>
      <c r="G490" s="127"/>
      <c r="H490" s="137"/>
      <c r="I490" s="143" t="e">
        <f t="shared" si="40"/>
        <v>#DIV/0!</v>
      </c>
      <c r="J490" s="127"/>
      <c r="K490" s="137"/>
      <c r="L490" s="143" t="e">
        <f t="shared" si="41"/>
        <v>#DIV/0!</v>
      </c>
      <c r="M490" s="127"/>
      <c r="N490" s="137"/>
      <c r="O490" s="143" t="e">
        <f t="shared" si="42"/>
        <v>#DIV/0!</v>
      </c>
    </row>
    <row r="491" spans="1:15" s="3" customFormat="1" ht="17.25" customHeight="1" hidden="1">
      <c r="A491" s="84" t="s">
        <v>121</v>
      </c>
      <c r="B491" s="185"/>
      <c r="C491" s="180"/>
      <c r="D491" s="161"/>
      <c r="E491" s="76">
        <f>B491+D491</f>
        <v>0</v>
      </c>
      <c r="F491" s="150"/>
      <c r="G491" s="108"/>
      <c r="H491" s="50"/>
      <c r="I491" s="143" t="e">
        <f t="shared" si="40"/>
        <v>#DIV/0!</v>
      </c>
      <c r="J491" s="108"/>
      <c r="K491" s="50"/>
      <c r="L491" s="143" t="e">
        <f t="shared" si="41"/>
        <v>#DIV/0!</v>
      </c>
      <c r="M491" s="108"/>
      <c r="N491" s="50"/>
      <c r="O491" s="143" t="e">
        <f t="shared" si="42"/>
        <v>#DIV/0!</v>
      </c>
    </row>
    <row r="492" spans="1:15" s="3" customFormat="1" ht="52.5" customHeight="1" hidden="1">
      <c r="A492" s="84" t="s">
        <v>122</v>
      </c>
      <c r="B492" s="185"/>
      <c r="C492" s="180"/>
      <c r="D492" s="161"/>
      <c r="E492" s="76">
        <f t="shared" si="43"/>
        <v>0</v>
      </c>
      <c r="F492" s="150"/>
      <c r="G492" s="108"/>
      <c r="H492" s="50"/>
      <c r="I492" s="143" t="e">
        <f t="shared" si="40"/>
        <v>#DIV/0!</v>
      </c>
      <c r="J492" s="108"/>
      <c r="K492" s="50"/>
      <c r="L492" s="143" t="e">
        <f t="shared" si="41"/>
        <v>#DIV/0!</v>
      </c>
      <c r="M492" s="108"/>
      <c r="N492" s="50"/>
      <c r="O492" s="143" t="e">
        <f t="shared" si="42"/>
        <v>#DIV/0!</v>
      </c>
    </row>
    <row r="493" spans="1:15" s="3" customFormat="1" ht="14.25" customHeight="1" hidden="1">
      <c r="A493" s="82" t="s">
        <v>11</v>
      </c>
      <c r="B493" s="185"/>
      <c r="C493" s="180"/>
      <c r="D493" s="161"/>
      <c r="E493" s="76">
        <f t="shared" si="43"/>
        <v>0</v>
      </c>
      <c r="F493" s="150"/>
      <c r="G493" s="108"/>
      <c r="H493" s="50"/>
      <c r="I493" s="143" t="e">
        <f t="shared" si="40"/>
        <v>#DIV/0!</v>
      </c>
      <c r="J493" s="108"/>
      <c r="K493" s="50"/>
      <c r="L493" s="143" t="e">
        <f t="shared" si="41"/>
        <v>#DIV/0!</v>
      </c>
      <c r="M493" s="108"/>
      <c r="N493" s="50"/>
      <c r="O493" s="143" t="e">
        <f t="shared" si="42"/>
        <v>#DIV/0!</v>
      </c>
    </row>
    <row r="494" spans="1:15" s="8" customFormat="1" ht="15.75" customHeight="1" hidden="1">
      <c r="A494" s="82" t="s">
        <v>138</v>
      </c>
      <c r="B494" s="186"/>
      <c r="C494" s="182"/>
      <c r="D494" s="171"/>
      <c r="E494" s="76">
        <f t="shared" si="43"/>
        <v>0</v>
      </c>
      <c r="F494" s="151"/>
      <c r="G494" s="127"/>
      <c r="H494" s="137"/>
      <c r="I494" s="143" t="e">
        <f t="shared" si="40"/>
        <v>#DIV/0!</v>
      </c>
      <c r="J494" s="127"/>
      <c r="K494" s="137"/>
      <c r="L494" s="143" t="e">
        <f t="shared" si="41"/>
        <v>#DIV/0!</v>
      </c>
      <c r="M494" s="127"/>
      <c r="N494" s="137"/>
      <c r="O494" s="143" t="e">
        <f t="shared" si="42"/>
        <v>#DIV/0!</v>
      </c>
    </row>
    <row r="495" spans="1:15" s="8" customFormat="1" ht="15.75" customHeight="1" hidden="1">
      <c r="A495" s="82" t="s">
        <v>131</v>
      </c>
      <c r="B495" s="188"/>
      <c r="C495" s="182"/>
      <c r="D495" s="171"/>
      <c r="E495" s="76">
        <f t="shared" si="43"/>
        <v>0</v>
      </c>
      <c r="F495" s="151"/>
      <c r="G495" s="127"/>
      <c r="H495" s="137"/>
      <c r="I495" s="143" t="e">
        <f t="shared" si="40"/>
        <v>#DIV/0!</v>
      </c>
      <c r="J495" s="127"/>
      <c r="K495" s="137"/>
      <c r="L495" s="143" t="e">
        <f t="shared" si="41"/>
        <v>#DIV/0!</v>
      </c>
      <c r="M495" s="127"/>
      <c r="N495" s="137"/>
      <c r="O495" s="143" t="e">
        <f t="shared" si="42"/>
        <v>#DIV/0!</v>
      </c>
    </row>
    <row r="496" spans="1:15" s="56" customFormat="1" ht="33" customHeight="1">
      <c r="A496" s="84" t="s">
        <v>108</v>
      </c>
      <c r="B496" s="194">
        <f>B498+B525+B540+B555+B564</f>
        <v>0</v>
      </c>
      <c r="C496" s="180"/>
      <c r="D496" s="165">
        <f>D498+D525+D540+D555+D564</f>
        <v>0</v>
      </c>
      <c r="E496" s="61">
        <f>E498+E525+E540+E555+E564</f>
        <v>0</v>
      </c>
      <c r="F496" s="150"/>
      <c r="G496" s="106">
        <f>G498+G525+G540+G555+G564</f>
        <v>7.5</v>
      </c>
      <c r="H496" s="50"/>
      <c r="I496" s="143"/>
      <c r="J496" s="106">
        <f>J498+J525+J540+J555+J564</f>
        <v>0</v>
      </c>
      <c r="K496" s="50"/>
      <c r="L496" s="143">
        <f t="shared" si="41"/>
        <v>0</v>
      </c>
      <c r="M496" s="106">
        <f>M498+M525+M540+M555+M564</f>
        <v>0</v>
      </c>
      <c r="N496" s="50"/>
      <c r="O496" s="143" t="e">
        <f t="shared" si="42"/>
        <v>#DIV/0!</v>
      </c>
    </row>
    <row r="497" spans="1:15" s="3" customFormat="1" ht="15.75">
      <c r="A497" s="82" t="s">
        <v>26</v>
      </c>
      <c r="B497" s="185"/>
      <c r="C497" s="180"/>
      <c r="D497" s="165"/>
      <c r="E497" s="42"/>
      <c r="F497" s="150"/>
      <c r="G497" s="122"/>
      <c r="H497" s="50"/>
      <c r="I497" s="143"/>
      <c r="J497" s="122"/>
      <c r="K497" s="50"/>
      <c r="L497" s="143" t="e">
        <f t="shared" si="41"/>
        <v>#DIV/0!</v>
      </c>
      <c r="M497" s="122"/>
      <c r="N497" s="50"/>
      <c r="O497" s="143" t="e">
        <f t="shared" si="42"/>
        <v>#DIV/0!</v>
      </c>
    </row>
    <row r="498" spans="1:15" s="3" customFormat="1" ht="15.75" customHeight="1" hidden="1">
      <c r="A498" s="84" t="s">
        <v>155</v>
      </c>
      <c r="B498" s="185">
        <f>B500+B513</f>
        <v>0</v>
      </c>
      <c r="C498" s="180"/>
      <c r="D498" s="161">
        <f>D500+D513</f>
        <v>0</v>
      </c>
      <c r="E498" s="63">
        <f>E500+E513</f>
        <v>0</v>
      </c>
      <c r="F498" s="150"/>
      <c r="G498" s="108">
        <f>G500+G513</f>
        <v>0</v>
      </c>
      <c r="H498" s="50"/>
      <c r="I498" s="143" t="e">
        <f t="shared" si="40"/>
        <v>#DIV/0!</v>
      </c>
      <c r="J498" s="108">
        <f>J500+J513</f>
        <v>0</v>
      </c>
      <c r="K498" s="50"/>
      <c r="L498" s="143" t="e">
        <f t="shared" si="41"/>
        <v>#DIV/0!</v>
      </c>
      <c r="M498" s="108">
        <f>M500+M513</f>
        <v>0</v>
      </c>
      <c r="N498" s="50"/>
      <c r="O498" s="143" t="e">
        <f t="shared" si="42"/>
        <v>#DIV/0!</v>
      </c>
    </row>
    <row r="499" spans="1:15" s="3" customFormat="1" ht="11.25" customHeight="1" hidden="1">
      <c r="A499" s="82" t="s">
        <v>11</v>
      </c>
      <c r="B499" s="185"/>
      <c r="C499" s="180"/>
      <c r="D499" s="161"/>
      <c r="E499" s="63"/>
      <c r="F499" s="150"/>
      <c r="G499" s="108"/>
      <c r="H499" s="50"/>
      <c r="I499" s="143" t="e">
        <f t="shared" si="40"/>
        <v>#DIV/0!</v>
      </c>
      <c r="J499" s="108"/>
      <c r="K499" s="50"/>
      <c r="L499" s="143" t="e">
        <f t="shared" si="41"/>
        <v>#DIV/0!</v>
      </c>
      <c r="M499" s="108"/>
      <c r="N499" s="50"/>
      <c r="O499" s="143" t="e">
        <f t="shared" si="42"/>
        <v>#DIV/0!</v>
      </c>
    </row>
    <row r="500" spans="1:15" s="3" customFormat="1" ht="15.75" customHeight="1" hidden="1">
      <c r="A500" s="84" t="s">
        <v>72</v>
      </c>
      <c r="B500" s="185">
        <f>B502+B504+B505+B506+B507+B508</f>
        <v>0</v>
      </c>
      <c r="C500" s="180"/>
      <c r="D500" s="161">
        <f>D502+D504+D505+D506+D507+D508</f>
        <v>0</v>
      </c>
      <c r="E500" s="63">
        <f>E502+E504+E505+E506+E507+E508</f>
        <v>0</v>
      </c>
      <c r="F500" s="150"/>
      <c r="G500" s="108">
        <f>G502+G504+G505+G506+G507+G508</f>
        <v>0</v>
      </c>
      <c r="H500" s="50"/>
      <c r="I500" s="143" t="e">
        <f t="shared" si="40"/>
        <v>#DIV/0!</v>
      </c>
      <c r="J500" s="108">
        <f>J502+J504+J505+J506+J507+J508</f>
        <v>0</v>
      </c>
      <c r="K500" s="50"/>
      <c r="L500" s="143" t="e">
        <f t="shared" si="41"/>
        <v>#DIV/0!</v>
      </c>
      <c r="M500" s="108">
        <f>M502+M504+M505+M506+M507+M508</f>
        <v>0</v>
      </c>
      <c r="N500" s="50"/>
      <c r="O500" s="143" t="e">
        <f t="shared" si="42"/>
        <v>#DIV/0!</v>
      </c>
    </row>
    <row r="501" spans="1:15" s="3" customFormat="1" ht="11.25" customHeight="1" hidden="1">
      <c r="A501" s="82" t="s">
        <v>11</v>
      </c>
      <c r="B501" s="185"/>
      <c r="C501" s="180"/>
      <c r="D501" s="161"/>
      <c r="E501" s="63"/>
      <c r="F501" s="150"/>
      <c r="G501" s="108"/>
      <c r="H501" s="50"/>
      <c r="I501" s="143" t="e">
        <f t="shared" si="40"/>
        <v>#DIV/0!</v>
      </c>
      <c r="J501" s="108"/>
      <c r="K501" s="50"/>
      <c r="L501" s="143" t="e">
        <f t="shared" si="41"/>
        <v>#DIV/0!</v>
      </c>
      <c r="M501" s="108"/>
      <c r="N501" s="50"/>
      <c r="O501" s="143" t="e">
        <f t="shared" si="42"/>
        <v>#DIV/0!</v>
      </c>
    </row>
    <row r="502" spans="1:15" s="8" customFormat="1" ht="16.5" customHeight="1" hidden="1">
      <c r="A502" s="82" t="s">
        <v>51</v>
      </c>
      <c r="B502" s="187"/>
      <c r="C502" s="180"/>
      <c r="D502" s="164"/>
      <c r="E502" s="43">
        <f aca="true" t="shared" si="44" ref="E502:E507">B502+D502</f>
        <v>0</v>
      </c>
      <c r="F502" s="150"/>
      <c r="G502" s="103"/>
      <c r="H502" s="50"/>
      <c r="I502" s="143" t="e">
        <f t="shared" si="40"/>
        <v>#DIV/0!</v>
      </c>
      <c r="J502" s="103"/>
      <c r="K502" s="50"/>
      <c r="L502" s="143" t="e">
        <f t="shared" si="41"/>
        <v>#DIV/0!</v>
      </c>
      <c r="M502" s="103"/>
      <c r="N502" s="50"/>
      <c r="O502" s="143" t="e">
        <f t="shared" si="42"/>
        <v>#DIV/0!</v>
      </c>
    </row>
    <row r="503" spans="1:15" s="33" customFormat="1" ht="12.75" customHeight="1" hidden="1">
      <c r="A503" s="83" t="s">
        <v>147</v>
      </c>
      <c r="B503" s="186"/>
      <c r="C503" s="180"/>
      <c r="D503" s="161"/>
      <c r="E503" s="43">
        <f t="shared" si="44"/>
        <v>0</v>
      </c>
      <c r="F503" s="150"/>
      <c r="G503" s="108"/>
      <c r="H503" s="50"/>
      <c r="I503" s="143" t="e">
        <f t="shared" si="40"/>
        <v>#DIV/0!</v>
      </c>
      <c r="J503" s="108"/>
      <c r="K503" s="50"/>
      <c r="L503" s="143" t="e">
        <f t="shared" si="41"/>
        <v>#DIV/0!</v>
      </c>
      <c r="M503" s="108"/>
      <c r="N503" s="50"/>
      <c r="O503" s="143" t="e">
        <f t="shared" si="42"/>
        <v>#DIV/0!</v>
      </c>
    </row>
    <row r="504" spans="1:15" s="8" customFormat="1" ht="16.5" customHeight="1" hidden="1">
      <c r="A504" s="82" t="s">
        <v>52</v>
      </c>
      <c r="B504" s="187"/>
      <c r="C504" s="180"/>
      <c r="D504" s="164"/>
      <c r="E504" s="43">
        <f t="shared" si="44"/>
        <v>0</v>
      </c>
      <c r="F504" s="150"/>
      <c r="G504" s="103"/>
      <c r="H504" s="50"/>
      <c r="I504" s="143" t="e">
        <f t="shared" si="40"/>
        <v>#DIV/0!</v>
      </c>
      <c r="J504" s="103"/>
      <c r="K504" s="50"/>
      <c r="L504" s="143" t="e">
        <f t="shared" si="41"/>
        <v>#DIV/0!</v>
      </c>
      <c r="M504" s="103"/>
      <c r="N504" s="50"/>
      <c r="O504" s="143" t="e">
        <f t="shared" si="42"/>
        <v>#DIV/0!</v>
      </c>
    </row>
    <row r="505" spans="1:15" s="8" customFormat="1" ht="16.5" customHeight="1" hidden="1">
      <c r="A505" s="82" t="s">
        <v>126</v>
      </c>
      <c r="B505" s="187"/>
      <c r="C505" s="180"/>
      <c r="D505" s="164"/>
      <c r="E505" s="43">
        <f t="shared" si="44"/>
        <v>0</v>
      </c>
      <c r="F505" s="150"/>
      <c r="G505" s="103"/>
      <c r="H505" s="50"/>
      <c r="I505" s="143" t="e">
        <f t="shared" si="40"/>
        <v>#DIV/0!</v>
      </c>
      <c r="J505" s="103"/>
      <c r="K505" s="50"/>
      <c r="L505" s="143" t="e">
        <f t="shared" si="41"/>
        <v>#DIV/0!</v>
      </c>
      <c r="M505" s="103"/>
      <c r="N505" s="50"/>
      <c r="O505" s="143" t="e">
        <f t="shared" si="42"/>
        <v>#DIV/0!</v>
      </c>
    </row>
    <row r="506" spans="1:15" s="8" customFormat="1" ht="15.75" customHeight="1" hidden="1">
      <c r="A506" s="82" t="s">
        <v>53</v>
      </c>
      <c r="B506" s="187"/>
      <c r="C506" s="180"/>
      <c r="D506" s="164"/>
      <c r="E506" s="43">
        <f t="shared" si="44"/>
        <v>0</v>
      </c>
      <c r="F506" s="150"/>
      <c r="G506" s="103"/>
      <c r="H506" s="50"/>
      <c r="I506" s="143" t="e">
        <f t="shared" si="40"/>
        <v>#DIV/0!</v>
      </c>
      <c r="J506" s="103"/>
      <c r="K506" s="50"/>
      <c r="L506" s="143" t="e">
        <f t="shared" si="41"/>
        <v>#DIV/0!</v>
      </c>
      <c r="M506" s="103"/>
      <c r="N506" s="50"/>
      <c r="O506" s="143" t="e">
        <f t="shared" si="42"/>
        <v>#DIV/0!</v>
      </c>
    </row>
    <row r="507" spans="1:15" s="8" customFormat="1" ht="15.75" customHeight="1" hidden="1">
      <c r="A507" s="82" t="s">
        <v>73</v>
      </c>
      <c r="B507" s="187"/>
      <c r="C507" s="180"/>
      <c r="D507" s="164"/>
      <c r="E507" s="43">
        <f t="shared" si="44"/>
        <v>0</v>
      </c>
      <c r="F507" s="150"/>
      <c r="G507" s="103"/>
      <c r="H507" s="50"/>
      <c r="I507" s="143" t="e">
        <f t="shared" si="40"/>
        <v>#DIV/0!</v>
      </c>
      <c r="J507" s="103"/>
      <c r="K507" s="50"/>
      <c r="L507" s="143" t="e">
        <f t="shared" si="41"/>
        <v>#DIV/0!</v>
      </c>
      <c r="M507" s="103"/>
      <c r="N507" s="50"/>
      <c r="O507" s="143" t="e">
        <f t="shared" si="42"/>
        <v>#DIV/0!</v>
      </c>
    </row>
    <row r="508" spans="1:15" s="8" customFormat="1" ht="16.5" customHeight="1" hidden="1">
      <c r="A508" s="82" t="s">
        <v>58</v>
      </c>
      <c r="B508" s="188">
        <f>B510+B511</f>
        <v>0</v>
      </c>
      <c r="C508" s="180"/>
      <c r="D508" s="164">
        <f>D510+D511</f>
        <v>0</v>
      </c>
      <c r="E508" s="43">
        <f>E510+E511</f>
        <v>0</v>
      </c>
      <c r="F508" s="150"/>
      <c r="G508" s="103">
        <f>G510+G511</f>
        <v>0</v>
      </c>
      <c r="H508" s="50"/>
      <c r="I508" s="143" t="e">
        <f t="shared" si="40"/>
        <v>#DIV/0!</v>
      </c>
      <c r="J508" s="103">
        <f>J510+J511</f>
        <v>0</v>
      </c>
      <c r="K508" s="50"/>
      <c r="L508" s="143" t="e">
        <f t="shared" si="41"/>
        <v>#DIV/0!</v>
      </c>
      <c r="M508" s="103">
        <f>M510+M511</f>
        <v>0</v>
      </c>
      <c r="N508" s="50"/>
      <c r="O508" s="143" t="e">
        <f t="shared" si="42"/>
        <v>#DIV/0!</v>
      </c>
    </row>
    <row r="509" spans="1:15" s="3" customFormat="1" ht="11.25" customHeight="1" hidden="1">
      <c r="A509" s="82" t="s">
        <v>11</v>
      </c>
      <c r="B509" s="185"/>
      <c r="C509" s="180"/>
      <c r="D509" s="161"/>
      <c r="E509" s="63"/>
      <c r="F509" s="150"/>
      <c r="G509" s="108"/>
      <c r="H509" s="50"/>
      <c r="I509" s="143" t="e">
        <f t="shared" si="40"/>
        <v>#DIV/0!</v>
      </c>
      <c r="J509" s="108"/>
      <c r="K509" s="50"/>
      <c r="L509" s="143" t="e">
        <f t="shared" si="41"/>
        <v>#DIV/0!</v>
      </c>
      <c r="M509" s="108"/>
      <c r="N509" s="50"/>
      <c r="O509" s="143" t="e">
        <f t="shared" si="42"/>
        <v>#DIV/0!</v>
      </c>
    </row>
    <row r="510" spans="1:15" s="8" customFormat="1" ht="16.5" customHeight="1" hidden="1">
      <c r="A510" s="82" t="s">
        <v>56</v>
      </c>
      <c r="B510" s="187"/>
      <c r="C510" s="180"/>
      <c r="D510" s="164"/>
      <c r="E510" s="43">
        <f>B510+D510</f>
        <v>0</v>
      </c>
      <c r="F510" s="150"/>
      <c r="G510" s="103"/>
      <c r="H510" s="50"/>
      <c r="I510" s="143" t="e">
        <f t="shared" si="40"/>
        <v>#DIV/0!</v>
      </c>
      <c r="J510" s="103"/>
      <c r="K510" s="50"/>
      <c r="L510" s="143" t="e">
        <f t="shared" si="41"/>
        <v>#DIV/0!</v>
      </c>
      <c r="M510" s="103"/>
      <c r="N510" s="50"/>
      <c r="O510" s="143" t="e">
        <f t="shared" si="42"/>
        <v>#DIV/0!</v>
      </c>
    </row>
    <row r="511" spans="1:15" s="8" customFormat="1" ht="16.5" customHeight="1" hidden="1">
      <c r="A511" s="82" t="s">
        <v>57</v>
      </c>
      <c r="B511" s="187"/>
      <c r="C511" s="180"/>
      <c r="D511" s="164"/>
      <c r="E511" s="43">
        <f>B511+D511</f>
        <v>0</v>
      </c>
      <c r="F511" s="150"/>
      <c r="G511" s="103"/>
      <c r="H511" s="50"/>
      <c r="I511" s="143" t="e">
        <f t="shared" si="40"/>
        <v>#DIV/0!</v>
      </c>
      <c r="J511" s="103"/>
      <c r="K511" s="50"/>
      <c r="L511" s="143" t="e">
        <f t="shared" si="41"/>
        <v>#DIV/0!</v>
      </c>
      <c r="M511" s="103"/>
      <c r="N511" s="50"/>
      <c r="O511" s="143" t="e">
        <f t="shared" si="42"/>
        <v>#DIV/0!</v>
      </c>
    </row>
    <row r="512" spans="1:15" s="33" customFormat="1" ht="12.75" customHeight="1" hidden="1">
      <c r="A512" s="83" t="s">
        <v>151</v>
      </c>
      <c r="B512" s="185"/>
      <c r="C512" s="180"/>
      <c r="D512" s="161"/>
      <c r="E512" s="43">
        <f>B512+D512</f>
        <v>0</v>
      </c>
      <c r="F512" s="150"/>
      <c r="G512" s="108"/>
      <c r="H512" s="50"/>
      <c r="I512" s="143" t="e">
        <f t="shared" si="40"/>
        <v>#DIV/0!</v>
      </c>
      <c r="J512" s="108"/>
      <c r="K512" s="50"/>
      <c r="L512" s="143" t="e">
        <f t="shared" si="41"/>
        <v>#DIV/0!</v>
      </c>
      <c r="M512" s="108"/>
      <c r="N512" s="50"/>
      <c r="O512" s="143" t="e">
        <f t="shared" si="42"/>
        <v>#DIV/0!</v>
      </c>
    </row>
    <row r="513" spans="1:15" s="3" customFormat="1" ht="15.75" customHeight="1" hidden="1">
      <c r="A513" s="84" t="s">
        <v>157</v>
      </c>
      <c r="B513" s="185">
        <f>B515+B517+B518+B519+B520</f>
        <v>0</v>
      </c>
      <c r="C513" s="180"/>
      <c r="D513" s="161">
        <f>D515+D517+D518+D519+D520</f>
        <v>0</v>
      </c>
      <c r="E513" s="63">
        <f>E515+E517+E518+E519+E520</f>
        <v>0</v>
      </c>
      <c r="F513" s="150"/>
      <c r="G513" s="108">
        <f>G515+G517+G518+G519+G520</f>
        <v>0</v>
      </c>
      <c r="H513" s="50"/>
      <c r="I513" s="143" t="e">
        <f t="shared" si="40"/>
        <v>#DIV/0!</v>
      </c>
      <c r="J513" s="108">
        <f>J515+J517+J518+J519+J520</f>
        <v>0</v>
      </c>
      <c r="K513" s="50"/>
      <c r="L513" s="143" t="e">
        <f t="shared" si="41"/>
        <v>#DIV/0!</v>
      </c>
      <c r="M513" s="108">
        <f>M515+M517+M518+M519+M520</f>
        <v>0</v>
      </c>
      <c r="N513" s="50"/>
      <c r="O513" s="143" t="e">
        <f t="shared" si="42"/>
        <v>#DIV/0!</v>
      </c>
    </row>
    <row r="514" spans="1:15" s="3" customFormat="1" ht="11.25" customHeight="1" hidden="1">
      <c r="A514" s="82" t="s">
        <v>11</v>
      </c>
      <c r="B514" s="185"/>
      <c r="C514" s="180"/>
      <c r="D514" s="161"/>
      <c r="E514" s="63"/>
      <c r="F514" s="150"/>
      <c r="G514" s="108"/>
      <c r="H514" s="50"/>
      <c r="I514" s="143" t="e">
        <f t="shared" si="40"/>
        <v>#DIV/0!</v>
      </c>
      <c r="J514" s="108"/>
      <c r="K514" s="50"/>
      <c r="L514" s="143" t="e">
        <f t="shared" si="41"/>
        <v>#DIV/0!</v>
      </c>
      <c r="M514" s="108"/>
      <c r="N514" s="50"/>
      <c r="O514" s="143" t="e">
        <f t="shared" si="42"/>
        <v>#DIV/0!</v>
      </c>
    </row>
    <row r="515" spans="1:15" s="8" customFormat="1" ht="16.5" customHeight="1" hidden="1">
      <c r="A515" s="82" t="s">
        <v>51</v>
      </c>
      <c r="B515" s="186"/>
      <c r="C515" s="180"/>
      <c r="D515" s="164"/>
      <c r="E515" s="43">
        <f>B515+D515</f>
        <v>0</v>
      </c>
      <c r="F515" s="150"/>
      <c r="G515" s="103"/>
      <c r="H515" s="50"/>
      <c r="I515" s="143" t="e">
        <f t="shared" si="40"/>
        <v>#DIV/0!</v>
      </c>
      <c r="J515" s="103"/>
      <c r="K515" s="50"/>
      <c r="L515" s="143" t="e">
        <f t="shared" si="41"/>
        <v>#DIV/0!</v>
      </c>
      <c r="M515" s="103"/>
      <c r="N515" s="50"/>
      <c r="O515" s="143" t="e">
        <f t="shared" si="42"/>
        <v>#DIV/0!</v>
      </c>
    </row>
    <row r="516" spans="1:15" s="33" customFormat="1" ht="12.75" customHeight="1" hidden="1">
      <c r="A516" s="83" t="s">
        <v>147</v>
      </c>
      <c r="B516" s="186"/>
      <c r="C516" s="180"/>
      <c r="D516" s="161"/>
      <c r="E516" s="43">
        <f>B516+D516</f>
        <v>0</v>
      </c>
      <c r="F516" s="150"/>
      <c r="G516" s="108"/>
      <c r="H516" s="50"/>
      <c r="I516" s="143" t="e">
        <f t="shared" si="40"/>
        <v>#DIV/0!</v>
      </c>
      <c r="J516" s="108"/>
      <c r="K516" s="50"/>
      <c r="L516" s="143" t="e">
        <f t="shared" si="41"/>
        <v>#DIV/0!</v>
      </c>
      <c r="M516" s="108"/>
      <c r="N516" s="50"/>
      <c r="O516" s="143" t="e">
        <f t="shared" si="42"/>
        <v>#DIV/0!</v>
      </c>
    </row>
    <row r="517" spans="1:15" s="8" customFormat="1" ht="16.5" customHeight="1" hidden="1">
      <c r="A517" s="82" t="s">
        <v>52</v>
      </c>
      <c r="B517" s="186"/>
      <c r="C517" s="180"/>
      <c r="D517" s="164"/>
      <c r="E517" s="43">
        <f>B517+D517</f>
        <v>0</v>
      </c>
      <c r="F517" s="150"/>
      <c r="G517" s="103"/>
      <c r="H517" s="50"/>
      <c r="I517" s="143" t="e">
        <f t="shared" si="40"/>
        <v>#DIV/0!</v>
      </c>
      <c r="J517" s="103"/>
      <c r="K517" s="50"/>
      <c r="L517" s="143" t="e">
        <f t="shared" si="41"/>
        <v>#DIV/0!</v>
      </c>
      <c r="M517" s="103"/>
      <c r="N517" s="50"/>
      <c r="O517" s="143" t="e">
        <f t="shared" si="42"/>
        <v>#DIV/0!</v>
      </c>
    </row>
    <row r="518" spans="1:15" s="8" customFormat="1" ht="16.5" customHeight="1" hidden="1">
      <c r="A518" s="82" t="s">
        <v>126</v>
      </c>
      <c r="B518" s="186"/>
      <c r="C518" s="180"/>
      <c r="D518" s="164"/>
      <c r="E518" s="43">
        <f>B518+D518</f>
        <v>0</v>
      </c>
      <c r="F518" s="150"/>
      <c r="G518" s="103"/>
      <c r="H518" s="50"/>
      <c r="I518" s="143" t="e">
        <f t="shared" si="40"/>
        <v>#DIV/0!</v>
      </c>
      <c r="J518" s="103"/>
      <c r="K518" s="50"/>
      <c r="L518" s="143" t="e">
        <f t="shared" si="41"/>
        <v>#DIV/0!</v>
      </c>
      <c r="M518" s="103"/>
      <c r="N518" s="50"/>
      <c r="O518" s="143" t="e">
        <f t="shared" si="42"/>
        <v>#DIV/0!</v>
      </c>
    </row>
    <row r="519" spans="1:15" s="8" customFormat="1" ht="15.75" customHeight="1" hidden="1">
      <c r="A519" s="82" t="s">
        <v>53</v>
      </c>
      <c r="B519" s="186"/>
      <c r="C519" s="180"/>
      <c r="D519" s="164"/>
      <c r="E519" s="43">
        <f>B519+D519</f>
        <v>0</v>
      </c>
      <c r="F519" s="150"/>
      <c r="G519" s="103"/>
      <c r="H519" s="50"/>
      <c r="I519" s="143" t="e">
        <f t="shared" si="40"/>
        <v>#DIV/0!</v>
      </c>
      <c r="J519" s="103"/>
      <c r="K519" s="50"/>
      <c r="L519" s="143" t="e">
        <f t="shared" si="41"/>
        <v>#DIV/0!</v>
      </c>
      <c r="M519" s="103"/>
      <c r="N519" s="50"/>
      <c r="O519" s="143" t="e">
        <f t="shared" si="42"/>
        <v>#DIV/0!</v>
      </c>
    </row>
    <row r="520" spans="1:15" s="8" customFormat="1" ht="16.5" customHeight="1" hidden="1">
      <c r="A520" s="82" t="s">
        <v>58</v>
      </c>
      <c r="B520" s="188">
        <f>B522+B523</f>
        <v>0</v>
      </c>
      <c r="C520" s="180"/>
      <c r="D520" s="164">
        <f>D522+D523</f>
        <v>0</v>
      </c>
      <c r="E520" s="43">
        <f>E522+E523</f>
        <v>0</v>
      </c>
      <c r="F520" s="150"/>
      <c r="G520" s="103">
        <f>G522+G523</f>
        <v>0</v>
      </c>
      <c r="H520" s="50"/>
      <c r="I520" s="143" t="e">
        <f t="shared" si="40"/>
        <v>#DIV/0!</v>
      </c>
      <c r="J520" s="103">
        <f>J522+J523</f>
        <v>0</v>
      </c>
      <c r="K520" s="50"/>
      <c r="L520" s="143" t="e">
        <f t="shared" si="41"/>
        <v>#DIV/0!</v>
      </c>
      <c r="M520" s="103">
        <f>M522+M523</f>
        <v>0</v>
      </c>
      <c r="N520" s="50"/>
      <c r="O520" s="143" t="e">
        <f t="shared" si="42"/>
        <v>#DIV/0!</v>
      </c>
    </row>
    <row r="521" spans="1:15" s="3" customFormat="1" ht="11.25" customHeight="1" hidden="1">
      <c r="A521" s="82" t="s">
        <v>11</v>
      </c>
      <c r="B521" s="185"/>
      <c r="C521" s="180"/>
      <c r="D521" s="161"/>
      <c r="E521" s="63"/>
      <c r="F521" s="150"/>
      <c r="G521" s="108"/>
      <c r="H521" s="50"/>
      <c r="I521" s="143" t="e">
        <f t="shared" si="40"/>
        <v>#DIV/0!</v>
      </c>
      <c r="J521" s="108"/>
      <c r="K521" s="50"/>
      <c r="L521" s="143" t="e">
        <f t="shared" si="41"/>
        <v>#DIV/0!</v>
      </c>
      <c r="M521" s="108"/>
      <c r="N521" s="50"/>
      <c r="O521" s="143" t="e">
        <f t="shared" si="42"/>
        <v>#DIV/0!</v>
      </c>
    </row>
    <row r="522" spans="1:15" s="8" customFormat="1" ht="16.5" customHeight="1" hidden="1">
      <c r="A522" s="82" t="s">
        <v>56</v>
      </c>
      <c r="B522" s="186"/>
      <c r="C522" s="180"/>
      <c r="D522" s="164"/>
      <c r="E522" s="43">
        <f>B522+D522</f>
        <v>0</v>
      </c>
      <c r="F522" s="150"/>
      <c r="G522" s="103"/>
      <c r="H522" s="50"/>
      <c r="I522" s="143" t="e">
        <f t="shared" si="40"/>
        <v>#DIV/0!</v>
      </c>
      <c r="J522" s="103"/>
      <c r="K522" s="50"/>
      <c r="L522" s="143" t="e">
        <f t="shared" si="41"/>
        <v>#DIV/0!</v>
      </c>
      <c r="M522" s="103"/>
      <c r="N522" s="50"/>
      <c r="O522" s="143" t="e">
        <f t="shared" si="42"/>
        <v>#DIV/0!</v>
      </c>
    </row>
    <row r="523" spans="1:15" s="8" customFormat="1" ht="16.5" customHeight="1" hidden="1">
      <c r="A523" s="82" t="s">
        <v>57</v>
      </c>
      <c r="B523" s="186"/>
      <c r="C523" s="180"/>
      <c r="D523" s="164"/>
      <c r="E523" s="43">
        <f>B523+D523</f>
        <v>0</v>
      </c>
      <c r="F523" s="150"/>
      <c r="G523" s="103"/>
      <c r="H523" s="50"/>
      <c r="I523" s="143" t="e">
        <f t="shared" si="40"/>
        <v>#DIV/0!</v>
      </c>
      <c r="J523" s="103"/>
      <c r="K523" s="50"/>
      <c r="L523" s="143" t="e">
        <f t="shared" si="41"/>
        <v>#DIV/0!</v>
      </c>
      <c r="M523" s="103"/>
      <c r="N523" s="50"/>
      <c r="O523" s="143" t="e">
        <f t="shared" si="42"/>
        <v>#DIV/0!</v>
      </c>
    </row>
    <row r="524" spans="1:15" s="33" customFormat="1" ht="12.75" customHeight="1" hidden="1">
      <c r="A524" s="83" t="s">
        <v>151</v>
      </c>
      <c r="B524" s="185"/>
      <c r="C524" s="180"/>
      <c r="D524" s="161"/>
      <c r="E524" s="43">
        <f>B524+D524</f>
        <v>0</v>
      </c>
      <c r="F524" s="150"/>
      <c r="G524" s="108"/>
      <c r="H524" s="50"/>
      <c r="I524" s="143" t="e">
        <f t="shared" si="40"/>
        <v>#DIV/0!</v>
      </c>
      <c r="J524" s="108"/>
      <c r="K524" s="50"/>
      <c r="L524" s="143" t="e">
        <f t="shared" si="41"/>
        <v>#DIV/0!</v>
      </c>
      <c r="M524" s="108"/>
      <c r="N524" s="50"/>
      <c r="O524" s="143" t="e">
        <f t="shared" si="42"/>
        <v>#DIV/0!</v>
      </c>
    </row>
    <row r="525" spans="1:15" s="3" customFormat="1" ht="31.5" customHeight="1" hidden="1">
      <c r="A525" s="84" t="s">
        <v>158</v>
      </c>
      <c r="B525" s="185">
        <f>B527</f>
        <v>0</v>
      </c>
      <c r="C525" s="180"/>
      <c r="D525" s="161">
        <f>D527</f>
        <v>0</v>
      </c>
      <c r="E525" s="63">
        <f>E527</f>
        <v>0</v>
      </c>
      <c r="F525" s="150"/>
      <c r="G525" s="108">
        <f>G527</f>
        <v>0</v>
      </c>
      <c r="H525" s="50"/>
      <c r="I525" s="143" t="e">
        <f t="shared" si="40"/>
        <v>#DIV/0!</v>
      </c>
      <c r="J525" s="108">
        <f>J527</f>
        <v>0</v>
      </c>
      <c r="K525" s="50"/>
      <c r="L525" s="143" t="e">
        <f t="shared" si="41"/>
        <v>#DIV/0!</v>
      </c>
      <c r="M525" s="108">
        <f>M527</f>
        <v>0</v>
      </c>
      <c r="N525" s="50"/>
      <c r="O525" s="143" t="e">
        <f t="shared" si="42"/>
        <v>#DIV/0!</v>
      </c>
    </row>
    <row r="526" spans="1:15" s="3" customFormat="1" ht="11.25" customHeight="1" hidden="1">
      <c r="A526" s="82" t="s">
        <v>11</v>
      </c>
      <c r="B526" s="185"/>
      <c r="C526" s="180"/>
      <c r="D526" s="161"/>
      <c r="E526" s="63"/>
      <c r="F526" s="150"/>
      <c r="G526" s="108"/>
      <c r="H526" s="50"/>
      <c r="I526" s="143" t="e">
        <f aca="true" t="shared" si="45" ref="I526:I592">ROUND(G526/B526*100,1)</f>
        <v>#DIV/0!</v>
      </c>
      <c r="J526" s="108"/>
      <c r="K526" s="50"/>
      <c r="L526" s="143" t="e">
        <f aca="true" t="shared" si="46" ref="L526:L592">ROUND(J526/G526*100,1)</f>
        <v>#DIV/0!</v>
      </c>
      <c r="M526" s="108"/>
      <c r="N526" s="50"/>
      <c r="O526" s="143" t="e">
        <f aca="true" t="shared" si="47" ref="O526:O592">ROUND(M526/J526*100,1)</f>
        <v>#DIV/0!</v>
      </c>
    </row>
    <row r="527" spans="1:15" s="3" customFormat="1" ht="15.75" customHeight="1" hidden="1">
      <c r="A527" s="84" t="s">
        <v>72</v>
      </c>
      <c r="B527" s="185">
        <f>B529+B531+B532+B533+B534+B535</f>
        <v>0</v>
      </c>
      <c r="C527" s="180"/>
      <c r="D527" s="161">
        <f>D529+D531+D532+D533+D534+D535</f>
        <v>0</v>
      </c>
      <c r="E527" s="63">
        <f>E529+E531+E532+E533+E534+E535</f>
        <v>0</v>
      </c>
      <c r="F527" s="150"/>
      <c r="G527" s="108">
        <f>G529+G531+G532+G533+G534+G535</f>
        <v>0</v>
      </c>
      <c r="H527" s="50"/>
      <c r="I527" s="143" t="e">
        <f t="shared" si="45"/>
        <v>#DIV/0!</v>
      </c>
      <c r="J527" s="108">
        <f>J529+J531+J532+J533+J534+J535</f>
        <v>0</v>
      </c>
      <c r="K527" s="50"/>
      <c r="L527" s="143" t="e">
        <f t="shared" si="46"/>
        <v>#DIV/0!</v>
      </c>
      <c r="M527" s="108">
        <f>M529+M531+M532+M533+M534+M535</f>
        <v>0</v>
      </c>
      <c r="N527" s="50"/>
      <c r="O527" s="143" t="e">
        <f t="shared" si="47"/>
        <v>#DIV/0!</v>
      </c>
    </row>
    <row r="528" spans="1:15" s="3" customFormat="1" ht="11.25" customHeight="1" hidden="1">
      <c r="A528" s="82" t="s">
        <v>11</v>
      </c>
      <c r="B528" s="185"/>
      <c r="C528" s="180"/>
      <c r="D528" s="161"/>
      <c r="E528" s="63"/>
      <c r="F528" s="150"/>
      <c r="G528" s="108"/>
      <c r="H528" s="50"/>
      <c r="I528" s="143" t="e">
        <f t="shared" si="45"/>
        <v>#DIV/0!</v>
      </c>
      <c r="J528" s="108"/>
      <c r="K528" s="50"/>
      <c r="L528" s="143" t="e">
        <f t="shared" si="46"/>
        <v>#DIV/0!</v>
      </c>
      <c r="M528" s="108"/>
      <c r="N528" s="50"/>
      <c r="O528" s="143" t="e">
        <f t="shared" si="47"/>
        <v>#DIV/0!</v>
      </c>
    </row>
    <row r="529" spans="1:15" s="8" customFormat="1" ht="16.5" customHeight="1" hidden="1">
      <c r="A529" s="82" t="s">
        <v>51</v>
      </c>
      <c r="B529" s="188"/>
      <c r="C529" s="180"/>
      <c r="D529" s="164"/>
      <c r="E529" s="43">
        <f aca="true" t="shared" si="48" ref="E529:E534">B529+D529</f>
        <v>0</v>
      </c>
      <c r="F529" s="150"/>
      <c r="G529" s="103"/>
      <c r="H529" s="50"/>
      <c r="I529" s="143" t="e">
        <f t="shared" si="45"/>
        <v>#DIV/0!</v>
      </c>
      <c r="J529" s="103"/>
      <c r="K529" s="50"/>
      <c r="L529" s="143" t="e">
        <f t="shared" si="46"/>
        <v>#DIV/0!</v>
      </c>
      <c r="M529" s="103"/>
      <c r="N529" s="50"/>
      <c r="O529" s="143" t="e">
        <f t="shared" si="47"/>
        <v>#DIV/0!</v>
      </c>
    </row>
    <row r="530" spans="1:15" s="33" customFormat="1" ht="12.75" customHeight="1" hidden="1">
      <c r="A530" s="83" t="s">
        <v>147</v>
      </c>
      <c r="B530" s="185"/>
      <c r="C530" s="180"/>
      <c r="D530" s="161"/>
      <c r="E530" s="43">
        <f t="shared" si="48"/>
        <v>0</v>
      </c>
      <c r="F530" s="150"/>
      <c r="G530" s="108"/>
      <c r="H530" s="50"/>
      <c r="I530" s="143" t="e">
        <f t="shared" si="45"/>
        <v>#DIV/0!</v>
      </c>
      <c r="J530" s="108"/>
      <c r="K530" s="50"/>
      <c r="L530" s="143" t="e">
        <f t="shared" si="46"/>
        <v>#DIV/0!</v>
      </c>
      <c r="M530" s="108"/>
      <c r="N530" s="50"/>
      <c r="O530" s="143" t="e">
        <f t="shared" si="47"/>
        <v>#DIV/0!</v>
      </c>
    </row>
    <row r="531" spans="1:15" s="8" customFormat="1" ht="16.5" customHeight="1" hidden="1">
      <c r="A531" s="82" t="s">
        <v>52</v>
      </c>
      <c r="B531" s="188"/>
      <c r="C531" s="180"/>
      <c r="D531" s="164"/>
      <c r="E531" s="43">
        <f t="shared" si="48"/>
        <v>0</v>
      </c>
      <c r="F531" s="150"/>
      <c r="G531" s="103"/>
      <c r="H531" s="50"/>
      <c r="I531" s="143" t="e">
        <f t="shared" si="45"/>
        <v>#DIV/0!</v>
      </c>
      <c r="J531" s="103"/>
      <c r="K531" s="50"/>
      <c r="L531" s="143" t="e">
        <f t="shared" si="46"/>
        <v>#DIV/0!</v>
      </c>
      <c r="M531" s="103"/>
      <c r="N531" s="50"/>
      <c r="O531" s="143" t="e">
        <f t="shared" si="47"/>
        <v>#DIV/0!</v>
      </c>
    </row>
    <row r="532" spans="1:15" s="8" customFormat="1" ht="16.5" customHeight="1" hidden="1">
      <c r="A532" s="82" t="s">
        <v>126</v>
      </c>
      <c r="B532" s="188"/>
      <c r="C532" s="180"/>
      <c r="D532" s="164"/>
      <c r="E532" s="43">
        <f t="shared" si="48"/>
        <v>0</v>
      </c>
      <c r="F532" s="150"/>
      <c r="G532" s="103"/>
      <c r="H532" s="50"/>
      <c r="I532" s="143" t="e">
        <f t="shared" si="45"/>
        <v>#DIV/0!</v>
      </c>
      <c r="J532" s="103"/>
      <c r="K532" s="50"/>
      <c r="L532" s="143" t="e">
        <f t="shared" si="46"/>
        <v>#DIV/0!</v>
      </c>
      <c r="M532" s="103"/>
      <c r="N532" s="50"/>
      <c r="O532" s="143" t="e">
        <f t="shared" si="47"/>
        <v>#DIV/0!</v>
      </c>
    </row>
    <row r="533" spans="1:15" s="8" customFormat="1" ht="15.75" customHeight="1" hidden="1">
      <c r="A533" s="82" t="s">
        <v>53</v>
      </c>
      <c r="B533" s="186"/>
      <c r="C533" s="180"/>
      <c r="D533" s="164"/>
      <c r="E533" s="43">
        <f t="shared" si="48"/>
        <v>0</v>
      </c>
      <c r="F533" s="150"/>
      <c r="G533" s="103"/>
      <c r="H533" s="50"/>
      <c r="I533" s="143" t="e">
        <f t="shared" si="45"/>
        <v>#DIV/0!</v>
      </c>
      <c r="J533" s="103"/>
      <c r="K533" s="50"/>
      <c r="L533" s="143" t="e">
        <f t="shared" si="46"/>
        <v>#DIV/0!</v>
      </c>
      <c r="M533" s="103"/>
      <c r="N533" s="50"/>
      <c r="O533" s="143" t="e">
        <f t="shared" si="47"/>
        <v>#DIV/0!</v>
      </c>
    </row>
    <row r="534" spans="1:15" s="8" customFormat="1" ht="15.75" customHeight="1" hidden="1">
      <c r="A534" s="82" t="s">
        <v>73</v>
      </c>
      <c r="B534" s="188"/>
      <c r="C534" s="180"/>
      <c r="D534" s="164"/>
      <c r="E534" s="43">
        <f t="shared" si="48"/>
        <v>0</v>
      </c>
      <c r="F534" s="150"/>
      <c r="G534" s="103"/>
      <c r="H534" s="50"/>
      <c r="I534" s="143" t="e">
        <f t="shared" si="45"/>
        <v>#DIV/0!</v>
      </c>
      <c r="J534" s="103"/>
      <c r="K534" s="50"/>
      <c r="L534" s="143" t="e">
        <f t="shared" si="46"/>
        <v>#DIV/0!</v>
      </c>
      <c r="M534" s="103"/>
      <c r="N534" s="50"/>
      <c r="O534" s="143" t="e">
        <f t="shared" si="47"/>
        <v>#DIV/0!</v>
      </c>
    </row>
    <row r="535" spans="1:15" s="8" customFormat="1" ht="16.5" customHeight="1" hidden="1">
      <c r="A535" s="82" t="s">
        <v>58</v>
      </c>
      <c r="B535" s="188">
        <f>B537+B538</f>
        <v>0</v>
      </c>
      <c r="C535" s="180"/>
      <c r="D535" s="164">
        <f>D537+D538</f>
        <v>0</v>
      </c>
      <c r="E535" s="43">
        <f>E537+E538</f>
        <v>0</v>
      </c>
      <c r="F535" s="150"/>
      <c r="G535" s="103">
        <f>G537+G538</f>
        <v>0</v>
      </c>
      <c r="H535" s="50"/>
      <c r="I535" s="143" t="e">
        <f t="shared" si="45"/>
        <v>#DIV/0!</v>
      </c>
      <c r="J535" s="103">
        <f>J537+J538</f>
        <v>0</v>
      </c>
      <c r="K535" s="50"/>
      <c r="L535" s="143" t="e">
        <f t="shared" si="46"/>
        <v>#DIV/0!</v>
      </c>
      <c r="M535" s="103">
        <f>M537+M538</f>
        <v>0</v>
      </c>
      <c r="N535" s="50"/>
      <c r="O535" s="143" t="e">
        <f t="shared" si="47"/>
        <v>#DIV/0!</v>
      </c>
    </row>
    <row r="536" spans="1:15" s="3" customFormat="1" ht="11.25" customHeight="1" hidden="1">
      <c r="A536" s="82" t="s">
        <v>11</v>
      </c>
      <c r="B536" s="185"/>
      <c r="C536" s="180"/>
      <c r="D536" s="161"/>
      <c r="E536" s="63"/>
      <c r="F536" s="150"/>
      <c r="G536" s="108"/>
      <c r="H536" s="50"/>
      <c r="I536" s="143" t="e">
        <f t="shared" si="45"/>
        <v>#DIV/0!</v>
      </c>
      <c r="J536" s="108"/>
      <c r="K536" s="50"/>
      <c r="L536" s="143" t="e">
        <f t="shared" si="46"/>
        <v>#DIV/0!</v>
      </c>
      <c r="M536" s="108"/>
      <c r="N536" s="50"/>
      <c r="O536" s="143" t="e">
        <f t="shared" si="47"/>
        <v>#DIV/0!</v>
      </c>
    </row>
    <row r="537" spans="1:15" s="8" customFormat="1" ht="16.5" customHeight="1" hidden="1">
      <c r="A537" s="82" t="s">
        <v>56</v>
      </c>
      <c r="B537" s="188"/>
      <c r="C537" s="180"/>
      <c r="D537" s="164"/>
      <c r="E537" s="43">
        <f>B537+D537</f>
        <v>0</v>
      </c>
      <c r="F537" s="150"/>
      <c r="G537" s="103"/>
      <c r="H537" s="50"/>
      <c r="I537" s="143" t="e">
        <f t="shared" si="45"/>
        <v>#DIV/0!</v>
      </c>
      <c r="J537" s="103"/>
      <c r="K537" s="50"/>
      <c r="L537" s="143" t="e">
        <f t="shared" si="46"/>
        <v>#DIV/0!</v>
      </c>
      <c r="M537" s="103"/>
      <c r="N537" s="50"/>
      <c r="O537" s="143" t="e">
        <f t="shared" si="47"/>
        <v>#DIV/0!</v>
      </c>
    </row>
    <row r="538" spans="1:15" s="8" customFormat="1" ht="16.5" customHeight="1" hidden="1">
      <c r="A538" s="82" t="s">
        <v>57</v>
      </c>
      <c r="B538" s="188"/>
      <c r="C538" s="180"/>
      <c r="D538" s="164"/>
      <c r="E538" s="43">
        <f>B538+D538</f>
        <v>0</v>
      </c>
      <c r="F538" s="150"/>
      <c r="G538" s="103"/>
      <c r="H538" s="50"/>
      <c r="I538" s="143" t="e">
        <f t="shared" si="45"/>
        <v>#DIV/0!</v>
      </c>
      <c r="J538" s="103"/>
      <c r="K538" s="50"/>
      <c r="L538" s="143" t="e">
        <f t="shared" si="46"/>
        <v>#DIV/0!</v>
      </c>
      <c r="M538" s="103"/>
      <c r="N538" s="50"/>
      <c r="O538" s="143" t="e">
        <f t="shared" si="47"/>
        <v>#DIV/0!</v>
      </c>
    </row>
    <row r="539" spans="1:15" s="33" customFormat="1" ht="12.75" customHeight="1" hidden="1">
      <c r="A539" s="83" t="s">
        <v>151</v>
      </c>
      <c r="B539" s="185"/>
      <c r="C539" s="180"/>
      <c r="D539" s="161"/>
      <c r="E539" s="43">
        <f>B539+D539</f>
        <v>0</v>
      </c>
      <c r="F539" s="150"/>
      <c r="G539" s="108"/>
      <c r="H539" s="50"/>
      <c r="I539" s="143" t="e">
        <f t="shared" si="45"/>
        <v>#DIV/0!</v>
      </c>
      <c r="J539" s="108"/>
      <c r="K539" s="50"/>
      <c r="L539" s="143" t="e">
        <f t="shared" si="46"/>
        <v>#DIV/0!</v>
      </c>
      <c r="M539" s="108"/>
      <c r="N539" s="50"/>
      <c r="O539" s="143" t="e">
        <f t="shared" si="47"/>
        <v>#DIV/0!</v>
      </c>
    </row>
    <row r="540" spans="1:15" s="3" customFormat="1" ht="15.75" customHeight="1" hidden="1">
      <c r="A540" s="84" t="s">
        <v>156</v>
      </c>
      <c r="B540" s="185">
        <f>B542</f>
        <v>0</v>
      </c>
      <c r="C540" s="180"/>
      <c r="D540" s="161">
        <f>D542</f>
        <v>0</v>
      </c>
      <c r="E540" s="63">
        <f>E542</f>
        <v>0</v>
      </c>
      <c r="F540" s="150"/>
      <c r="G540" s="108">
        <f>G542</f>
        <v>0</v>
      </c>
      <c r="H540" s="50"/>
      <c r="I540" s="143" t="e">
        <f t="shared" si="45"/>
        <v>#DIV/0!</v>
      </c>
      <c r="J540" s="108">
        <f>J542</f>
        <v>0</v>
      </c>
      <c r="K540" s="50"/>
      <c r="L540" s="143" t="e">
        <f t="shared" si="46"/>
        <v>#DIV/0!</v>
      </c>
      <c r="M540" s="108">
        <f>M542</f>
        <v>0</v>
      </c>
      <c r="N540" s="50"/>
      <c r="O540" s="143" t="e">
        <f t="shared" si="47"/>
        <v>#DIV/0!</v>
      </c>
    </row>
    <row r="541" spans="1:15" s="3" customFormat="1" ht="11.25" customHeight="1" hidden="1">
      <c r="A541" s="82" t="s">
        <v>11</v>
      </c>
      <c r="B541" s="185"/>
      <c r="C541" s="180"/>
      <c r="D541" s="161"/>
      <c r="E541" s="63"/>
      <c r="F541" s="150"/>
      <c r="G541" s="108"/>
      <c r="H541" s="50"/>
      <c r="I541" s="143" t="e">
        <f t="shared" si="45"/>
        <v>#DIV/0!</v>
      </c>
      <c r="J541" s="108"/>
      <c r="K541" s="50"/>
      <c r="L541" s="143" t="e">
        <f t="shared" si="46"/>
        <v>#DIV/0!</v>
      </c>
      <c r="M541" s="108"/>
      <c r="N541" s="50"/>
      <c r="O541" s="143" t="e">
        <f t="shared" si="47"/>
        <v>#DIV/0!</v>
      </c>
    </row>
    <row r="542" spans="1:15" s="3" customFormat="1" ht="15.75" customHeight="1" hidden="1">
      <c r="A542" s="84" t="s">
        <v>72</v>
      </c>
      <c r="B542" s="185">
        <f>B544+B546+B547+B548+B549+B550</f>
        <v>0</v>
      </c>
      <c r="C542" s="180"/>
      <c r="D542" s="161">
        <f>D544+D546+D547+D548+D549+D550</f>
        <v>0</v>
      </c>
      <c r="E542" s="63">
        <f>E544+E546+E547+E548+E549+E550</f>
        <v>0</v>
      </c>
      <c r="F542" s="150"/>
      <c r="G542" s="108">
        <f>G544+G546+G547+G548+G549+G550</f>
        <v>0</v>
      </c>
      <c r="H542" s="50"/>
      <c r="I542" s="143" t="e">
        <f t="shared" si="45"/>
        <v>#DIV/0!</v>
      </c>
      <c r="J542" s="108">
        <f>J544+J546+J547+J548+J549+J550</f>
        <v>0</v>
      </c>
      <c r="K542" s="50"/>
      <c r="L542" s="143" t="e">
        <f t="shared" si="46"/>
        <v>#DIV/0!</v>
      </c>
      <c r="M542" s="108">
        <f>M544+M546+M547+M548+M549+M550</f>
        <v>0</v>
      </c>
      <c r="N542" s="50"/>
      <c r="O542" s="143" t="e">
        <f t="shared" si="47"/>
        <v>#DIV/0!</v>
      </c>
    </row>
    <row r="543" spans="1:15" s="3" customFormat="1" ht="11.25" customHeight="1" hidden="1">
      <c r="A543" s="82" t="s">
        <v>11</v>
      </c>
      <c r="B543" s="185"/>
      <c r="C543" s="180"/>
      <c r="D543" s="161"/>
      <c r="E543" s="63"/>
      <c r="F543" s="150"/>
      <c r="G543" s="108"/>
      <c r="H543" s="50"/>
      <c r="I543" s="143" t="e">
        <f t="shared" si="45"/>
        <v>#DIV/0!</v>
      </c>
      <c r="J543" s="108"/>
      <c r="K543" s="50"/>
      <c r="L543" s="143" t="e">
        <f t="shared" si="46"/>
        <v>#DIV/0!</v>
      </c>
      <c r="M543" s="108"/>
      <c r="N543" s="50"/>
      <c r="O543" s="143" t="e">
        <f t="shared" si="47"/>
        <v>#DIV/0!</v>
      </c>
    </row>
    <row r="544" spans="1:15" s="8" customFormat="1" ht="16.5" customHeight="1" hidden="1">
      <c r="A544" s="82" t="s">
        <v>51</v>
      </c>
      <c r="B544" s="186"/>
      <c r="C544" s="180"/>
      <c r="D544" s="164"/>
      <c r="E544" s="43">
        <f aca="true" t="shared" si="49" ref="E544:E549">B544+D544</f>
        <v>0</v>
      </c>
      <c r="F544" s="150"/>
      <c r="G544" s="103"/>
      <c r="H544" s="50"/>
      <c r="I544" s="143" t="e">
        <f t="shared" si="45"/>
        <v>#DIV/0!</v>
      </c>
      <c r="J544" s="103"/>
      <c r="K544" s="50"/>
      <c r="L544" s="143" t="e">
        <f t="shared" si="46"/>
        <v>#DIV/0!</v>
      </c>
      <c r="M544" s="103"/>
      <c r="N544" s="50"/>
      <c r="O544" s="143" t="e">
        <f t="shared" si="47"/>
        <v>#DIV/0!</v>
      </c>
    </row>
    <row r="545" spans="1:15" s="33" customFormat="1" ht="12.75" customHeight="1" hidden="1">
      <c r="A545" s="83" t="s">
        <v>147</v>
      </c>
      <c r="B545" s="186"/>
      <c r="C545" s="180"/>
      <c r="D545" s="161"/>
      <c r="E545" s="43">
        <f t="shared" si="49"/>
        <v>0</v>
      </c>
      <c r="F545" s="150"/>
      <c r="G545" s="108"/>
      <c r="H545" s="50"/>
      <c r="I545" s="143" t="e">
        <f t="shared" si="45"/>
        <v>#DIV/0!</v>
      </c>
      <c r="J545" s="108"/>
      <c r="K545" s="50"/>
      <c r="L545" s="143" t="e">
        <f t="shared" si="46"/>
        <v>#DIV/0!</v>
      </c>
      <c r="M545" s="108"/>
      <c r="N545" s="50"/>
      <c r="O545" s="143" t="e">
        <f t="shared" si="47"/>
        <v>#DIV/0!</v>
      </c>
    </row>
    <row r="546" spans="1:15" s="8" customFormat="1" ht="16.5" customHeight="1" hidden="1">
      <c r="A546" s="82" t="s">
        <v>52</v>
      </c>
      <c r="B546" s="186"/>
      <c r="C546" s="180"/>
      <c r="D546" s="164"/>
      <c r="E546" s="43">
        <f t="shared" si="49"/>
        <v>0</v>
      </c>
      <c r="F546" s="150"/>
      <c r="G546" s="103"/>
      <c r="H546" s="50"/>
      <c r="I546" s="143" t="e">
        <f t="shared" si="45"/>
        <v>#DIV/0!</v>
      </c>
      <c r="J546" s="103"/>
      <c r="K546" s="50"/>
      <c r="L546" s="143" t="e">
        <f t="shared" si="46"/>
        <v>#DIV/0!</v>
      </c>
      <c r="M546" s="103"/>
      <c r="N546" s="50"/>
      <c r="O546" s="143" t="e">
        <f t="shared" si="47"/>
        <v>#DIV/0!</v>
      </c>
    </row>
    <row r="547" spans="1:15" s="8" customFormat="1" ht="16.5" customHeight="1" hidden="1">
      <c r="A547" s="82" t="s">
        <v>126</v>
      </c>
      <c r="B547" s="186"/>
      <c r="C547" s="180"/>
      <c r="D547" s="164"/>
      <c r="E547" s="43">
        <f t="shared" si="49"/>
        <v>0</v>
      </c>
      <c r="F547" s="150"/>
      <c r="G547" s="103"/>
      <c r="H547" s="50"/>
      <c r="I547" s="143" t="e">
        <f t="shared" si="45"/>
        <v>#DIV/0!</v>
      </c>
      <c r="J547" s="103"/>
      <c r="K547" s="50"/>
      <c r="L547" s="143" t="e">
        <f t="shared" si="46"/>
        <v>#DIV/0!</v>
      </c>
      <c r="M547" s="103"/>
      <c r="N547" s="50"/>
      <c r="O547" s="143" t="e">
        <f t="shared" si="47"/>
        <v>#DIV/0!</v>
      </c>
    </row>
    <row r="548" spans="1:15" s="8" customFormat="1" ht="15.75" customHeight="1" hidden="1">
      <c r="A548" s="82" t="s">
        <v>53</v>
      </c>
      <c r="B548" s="186"/>
      <c r="C548" s="180"/>
      <c r="D548" s="164"/>
      <c r="E548" s="43">
        <f t="shared" si="49"/>
        <v>0</v>
      </c>
      <c r="F548" s="150"/>
      <c r="G548" s="103"/>
      <c r="H548" s="50"/>
      <c r="I548" s="143" t="e">
        <f t="shared" si="45"/>
        <v>#DIV/0!</v>
      </c>
      <c r="J548" s="103"/>
      <c r="K548" s="50"/>
      <c r="L548" s="143" t="e">
        <f t="shared" si="46"/>
        <v>#DIV/0!</v>
      </c>
      <c r="M548" s="103"/>
      <c r="N548" s="50"/>
      <c r="O548" s="143" t="e">
        <f t="shared" si="47"/>
        <v>#DIV/0!</v>
      </c>
    </row>
    <row r="549" spans="1:15" s="8" customFormat="1" ht="15.75" customHeight="1" hidden="1">
      <c r="A549" s="82" t="s">
        <v>73</v>
      </c>
      <c r="B549" s="186"/>
      <c r="C549" s="180"/>
      <c r="D549" s="164"/>
      <c r="E549" s="43">
        <f t="shared" si="49"/>
        <v>0</v>
      </c>
      <c r="F549" s="150"/>
      <c r="G549" s="103"/>
      <c r="H549" s="50"/>
      <c r="I549" s="143" t="e">
        <f t="shared" si="45"/>
        <v>#DIV/0!</v>
      </c>
      <c r="J549" s="103"/>
      <c r="K549" s="50"/>
      <c r="L549" s="143" t="e">
        <f t="shared" si="46"/>
        <v>#DIV/0!</v>
      </c>
      <c r="M549" s="103"/>
      <c r="N549" s="50"/>
      <c r="O549" s="143" t="e">
        <f t="shared" si="47"/>
        <v>#DIV/0!</v>
      </c>
    </row>
    <row r="550" spans="1:15" s="8" customFormat="1" ht="16.5" customHeight="1" hidden="1">
      <c r="A550" s="82" t="s">
        <v>58</v>
      </c>
      <c r="B550" s="188">
        <f>B552+B553</f>
        <v>0</v>
      </c>
      <c r="C550" s="180"/>
      <c r="D550" s="164">
        <f>D552+D553</f>
        <v>0</v>
      </c>
      <c r="E550" s="43">
        <f>E552+E553</f>
        <v>0</v>
      </c>
      <c r="F550" s="150"/>
      <c r="G550" s="103">
        <f>G552+G553</f>
        <v>0</v>
      </c>
      <c r="H550" s="50"/>
      <c r="I550" s="143" t="e">
        <f t="shared" si="45"/>
        <v>#DIV/0!</v>
      </c>
      <c r="J550" s="103">
        <f>J552+J553</f>
        <v>0</v>
      </c>
      <c r="K550" s="50"/>
      <c r="L550" s="143" t="e">
        <f t="shared" si="46"/>
        <v>#DIV/0!</v>
      </c>
      <c r="M550" s="103">
        <f>M552+M553</f>
        <v>0</v>
      </c>
      <c r="N550" s="50"/>
      <c r="O550" s="143" t="e">
        <f t="shared" si="47"/>
        <v>#DIV/0!</v>
      </c>
    </row>
    <row r="551" spans="1:15" s="3" customFormat="1" ht="11.25" customHeight="1" hidden="1">
      <c r="A551" s="82" t="s">
        <v>11</v>
      </c>
      <c r="B551" s="185"/>
      <c r="C551" s="180"/>
      <c r="D551" s="161"/>
      <c r="E551" s="63"/>
      <c r="F551" s="150"/>
      <c r="G551" s="108"/>
      <c r="H551" s="50"/>
      <c r="I551" s="143" t="e">
        <f t="shared" si="45"/>
        <v>#DIV/0!</v>
      </c>
      <c r="J551" s="108"/>
      <c r="K551" s="50"/>
      <c r="L551" s="143" t="e">
        <f t="shared" si="46"/>
        <v>#DIV/0!</v>
      </c>
      <c r="M551" s="108"/>
      <c r="N551" s="50"/>
      <c r="O551" s="143" t="e">
        <f t="shared" si="47"/>
        <v>#DIV/0!</v>
      </c>
    </row>
    <row r="552" spans="1:15" s="8" customFormat="1" ht="16.5" customHeight="1" hidden="1">
      <c r="A552" s="82" t="s">
        <v>56</v>
      </c>
      <c r="B552" s="186"/>
      <c r="C552" s="180"/>
      <c r="D552" s="164"/>
      <c r="E552" s="43">
        <f>B552+D552</f>
        <v>0</v>
      </c>
      <c r="F552" s="150"/>
      <c r="G552" s="103"/>
      <c r="H552" s="50"/>
      <c r="I552" s="143" t="e">
        <f t="shared" si="45"/>
        <v>#DIV/0!</v>
      </c>
      <c r="J552" s="103"/>
      <c r="K552" s="50"/>
      <c r="L552" s="143" t="e">
        <f t="shared" si="46"/>
        <v>#DIV/0!</v>
      </c>
      <c r="M552" s="103"/>
      <c r="N552" s="50"/>
      <c r="O552" s="143" t="e">
        <f t="shared" si="47"/>
        <v>#DIV/0!</v>
      </c>
    </row>
    <row r="553" spans="1:15" s="8" customFormat="1" ht="16.5" customHeight="1" hidden="1">
      <c r="A553" s="82" t="s">
        <v>57</v>
      </c>
      <c r="B553" s="186"/>
      <c r="C553" s="180"/>
      <c r="D553" s="164"/>
      <c r="E553" s="43">
        <f>B553+D553</f>
        <v>0</v>
      </c>
      <c r="F553" s="150"/>
      <c r="G553" s="103"/>
      <c r="H553" s="50"/>
      <c r="I553" s="143" t="e">
        <f t="shared" si="45"/>
        <v>#DIV/0!</v>
      </c>
      <c r="J553" s="103"/>
      <c r="K553" s="50"/>
      <c r="L553" s="143" t="e">
        <f t="shared" si="46"/>
        <v>#DIV/0!</v>
      </c>
      <c r="M553" s="103"/>
      <c r="N553" s="50"/>
      <c r="O553" s="143" t="e">
        <f t="shared" si="47"/>
        <v>#DIV/0!</v>
      </c>
    </row>
    <row r="554" spans="1:15" s="33" customFormat="1" ht="12.75" customHeight="1" hidden="1">
      <c r="A554" s="83" t="s">
        <v>151</v>
      </c>
      <c r="B554" s="185"/>
      <c r="C554" s="180"/>
      <c r="D554" s="161"/>
      <c r="E554" s="43">
        <f>B554+D554</f>
        <v>0</v>
      </c>
      <c r="F554" s="150"/>
      <c r="G554" s="108"/>
      <c r="H554" s="50"/>
      <c r="I554" s="143" t="e">
        <f t="shared" si="45"/>
        <v>#DIV/0!</v>
      </c>
      <c r="J554" s="108"/>
      <c r="K554" s="50"/>
      <c r="L554" s="143" t="e">
        <f t="shared" si="46"/>
        <v>#DIV/0!</v>
      </c>
      <c r="M554" s="108"/>
      <c r="N554" s="50"/>
      <c r="O554" s="143" t="e">
        <f t="shared" si="47"/>
        <v>#DIV/0!</v>
      </c>
    </row>
    <row r="555" spans="1:15" s="3" customFormat="1" ht="15.75">
      <c r="A555" s="84" t="s">
        <v>202</v>
      </c>
      <c r="B555" s="185">
        <f>B557+B558+B563</f>
        <v>0</v>
      </c>
      <c r="C555" s="195"/>
      <c r="D555" s="161">
        <f>D557+D558+D563</f>
        <v>0</v>
      </c>
      <c r="E555" s="60">
        <f>E557+E558+E563</f>
        <v>0</v>
      </c>
      <c r="F555" s="152"/>
      <c r="G555" s="105">
        <f>G557+G558+G563</f>
        <v>7.5</v>
      </c>
      <c r="H555" s="138"/>
      <c r="I555" s="143"/>
      <c r="J555" s="105">
        <f>J557+J558+J563</f>
        <v>0</v>
      </c>
      <c r="K555" s="138"/>
      <c r="L555" s="143">
        <f t="shared" si="46"/>
        <v>0</v>
      </c>
      <c r="M555" s="105">
        <f>M557+M558+M563</f>
        <v>0</v>
      </c>
      <c r="N555" s="138"/>
      <c r="O555" s="143" t="e">
        <f t="shared" si="47"/>
        <v>#DIV/0!</v>
      </c>
    </row>
    <row r="556" spans="1:15" s="3" customFormat="1" ht="14.25" customHeight="1">
      <c r="A556" s="82" t="s">
        <v>11</v>
      </c>
      <c r="B556" s="185"/>
      <c r="C556" s="180"/>
      <c r="D556" s="161"/>
      <c r="E556" s="63"/>
      <c r="F556" s="150"/>
      <c r="G556" s="108"/>
      <c r="H556" s="50"/>
      <c r="I556" s="143"/>
      <c r="J556" s="108"/>
      <c r="K556" s="50"/>
      <c r="L556" s="143" t="e">
        <f t="shared" si="46"/>
        <v>#DIV/0!</v>
      </c>
      <c r="M556" s="108"/>
      <c r="N556" s="50"/>
      <c r="O556" s="143" t="e">
        <f t="shared" si="47"/>
        <v>#DIV/0!</v>
      </c>
    </row>
    <row r="557" spans="1:15" s="8" customFormat="1" ht="17.25" customHeight="1">
      <c r="A557" s="82" t="s">
        <v>92</v>
      </c>
      <c r="B557" s="186"/>
      <c r="C557" s="180"/>
      <c r="D557" s="164"/>
      <c r="E557" s="43">
        <f>B557+D557</f>
        <v>0</v>
      </c>
      <c r="F557" s="150"/>
      <c r="G557" s="103">
        <v>7.5</v>
      </c>
      <c r="H557" s="50"/>
      <c r="I557" s="143"/>
      <c r="J557" s="103"/>
      <c r="K557" s="50"/>
      <c r="L557" s="143">
        <f t="shared" si="46"/>
        <v>0</v>
      </c>
      <c r="M557" s="103"/>
      <c r="N557" s="50"/>
      <c r="O557" s="143" t="e">
        <f t="shared" si="47"/>
        <v>#DIV/0!</v>
      </c>
    </row>
    <row r="558" spans="1:15" s="8" customFormat="1" ht="72" customHeight="1" hidden="1">
      <c r="A558" s="82" t="s">
        <v>94</v>
      </c>
      <c r="B558" s="186"/>
      <c r="C558" s="180"/>
      <c r="D558" s="164">
        <f>D560+D561+D562</f>
        <v>0</v>
      </c>
      <c r="E558" s="43">
        <f>E560+E561+E562</f>
        <v>0</v>
      </c>
      <c r="F558" s="150"/>
      <c r="G558" s="103">
        <f>G560+G561+G562</f>
        <v>0</v>
      </c>
      <c r="H558" s="50"/>
      <c r="I558" s="143" t="e">
        <f t="shared" si="45"/>
        <v>#DIV/0!</v>
      </c>
      <c r="J558" s="103">
        <f>J560+J561+J562</f>
        <v>0</v>
      </c>
      <c r="K558" s="50"/>
      <c r="L558" s="143" t="e">
        <f t="shared" si="46"/>
        <v>#DIV/0!</v>
      </c>
      <c r="M558" s="103">
        <f>M560+M561+M562</f>
        <v>0</v>
      </c>
      <c r="N558" s="50"/>
      <c r="O558" s="143" t="e">
        <f t="shared" si="47"/>
        <v>#DIV/0!</v>
      </c>
    </row>
    <row r="559" spans="1:15" s="3" customFormat="1" ht="11.25" customHeight="1" hidden="1">
      <c r="A559" s="82" t="s">
        <v>11</v>
      </c>
      <c r="B559" s="185"/>
      <c r="C559" s="180"/>
      <c r="D559" s="161"/>
      <c r="E559" s="63"/>
      <c r="F559" s="150"/>
      <c r="G559" s="108"/>
      <c r="H559" s="50"/>
      <c r="I559" s="143" t="e">
        <f t="shared" si="45"/>
        <v>#DIV/0!</v>
      </c>
      <c r="J559" s="108"/>
      <c r="K559" s="50"/>
      <c r="L559" s="143" t="e">
        <f t="shared" si="46"/>
        <v>#DIV/0!</v>
      </c>
      <c r="M559" s="108"/>
      <c r="N559" s="50"/>
      <c r="O559" s="143" t="e">
        <f t="shared" si="47"/>
        <v>#DIV/0!</v>
      </c>
    </row>
    <row r="560" spans="1:15" s="33" customFormat="1" ht="15" customHeight="1" hidden="1">
      <c r="A560" s="83" t="s">
        <v>95</v>
      </c>
      <c r="B560" s="185"/>
      <c r="C560" s="180"/>
      <c r="D560" s="161"/>
      <c r="E560" s="63">
        <f>B560+D560</f>
        <v>0</v>
      </c>
      <c r="F560" s="150"/>
      <c r="G560" s="108"/>
      <c r="H560" s="50"/>
      <c r="I560" s="143" t="e">
        <f t="shared" si="45"/>
        <v>#DIV/0!</v>
      </c>
      <c r="J560" s="108"/>
      <c r="K560" s="50"/>
      <c r="L560" s="143" t="e">
        <f t="shared" si="46"/>
        <v>#DIV/0!</v>
      </c>
      <c r="M560" s="108"/>
      <c r="N560" s="50"/>
      <c r="O560" s="143" t="e">
        <f t="shared" si="47"/>
        <v>#DIV/0!</v>
      </c>
    </row>
    <row r="561" spans="1:15" s="33" customFormat="1" ht="32.25" customHeight="1" hidden="1">
      <c r="A561" s="83" t="s">
        <v>103</v>
      </c>
      <c r="B561" s="185"/>
      <c r="C561" s="180"/>
      <c r="D561" s="161"/>
      <c r="E561" s="63">
        <f>B561+D561</f>
        <v>0</v>
      </c>
      <c r="F561" s="150"/>
      <c r="G561" s="108"/>
      <c r="H561" s="50"/>
      <c r="I561" s="143" t="e">
        <f t="shared" si="45"/>
        <v>#DIV/0!</v>
      </c>
      <c r="J561" s="108"/>
      <c r="K561" s="50"/>
      <c r="L561" s="143" t="e">
        <f t="shared" si="46"/>
        <v>#DIV/0!</v>
      </c>
      <c r="M561" s="108"/>
      <c r="N561" s="50"/>
      <c r="O561" s="143" t="e">
        <f t="shared" si="47"/>
        <v>#DIV/0!</v>
      </c>
    </row>
    <row r="562" spans="1:15" s="33" customFormat="1" ht="14.25" customHeight="1" hidden="1">
      <c r="A562" s="83" t="s">
        <v>99</v>
      </c>
      <c r="B562" s="185"/>
      <c r="C562" s="180"/>
      <c r="D562" s="161"/>
      <c r="E562" s="63">
        <f>B562+D562</f>
        <v>0</v>
      </c>
      <c r="F562" s="150"/>
      <c r="G562" s="108"/>
      <c r="H562" s="50"/>
      <c r="I562" s="143" t="e">
        <f t="shared" si="45"/>
        <v>#DIV/0!</v>
      </c>
      <c r="J562" s="108"/>
      <c r="K562" s="50"/>
      <c r="L562" s="143" t="e">
        <f t="shared" si="46"/>
        <v>#DIV/0!</v>
      </c>
      <c r="M562" s="108"/>
      <c r="N562" s="50"/>
      <c r="O562" s="143" t="e">
        <f t="shared" si="47"/>
        <v>#DIV/0!</v>
      </c>
    </row>
    <row r="563" spans="1:15" s="8" customFormat="1" ht="57" customHeight="1" hidden="1">
      <c r="A563" s="82" t="s">
        <v>93</v>
      </c>
      <c r="B563" s="188"/>
      <c r="C563" s="180"/>
      <c r="D563" s="164"/>
      <c r="E563" s="63">
        <f>B563+D563</f>
        <v>0</v>
      </c>
      <c r="F563" s="150"/>
      <c r="G563" s="103"/>
      <c r="H563" s="50"/>
      <c r="I563" s="143" t="e">
        <f t="shared" si="45"/>
        <v>#DIV/0!</v>
      </c>
      <c r="J563" s="103"/>
      <c r="K563" s="50"/>
      <c r="L563" s="143" t="e">
        <f t="shared" si="46"/>
        <v>#DIV/0!</v>
      </c>
      <c r="M563" s="103"/>
      <c r="N563" s="50"/>
      <c r="O563" s="143" t="e">
        <f t="shared" si="47"/>
        <v>#DIV/0!</v>
      </c>
    </row>
    <row r="564" spans="1:15" s="3" customFormat="1" ht="56.25" customHeight="1" hidden="1">
      <c r="A564" s="84" t="s">
        <v>122</v>
      </c>
      <c r="B564" s="185">
        <f>B566+B577</f>
        <v>0</v>
      </c>
      <c r="C564" s="180"/>
      <c r="D564" s="161">
        <f>D566+D577</f>
        <v>0</v>
      </c>
      <c r="E564" s="63">
        <f>E566+E577</f>
        <v>0</v>
      </c>
      <c r="F564" s="150"/>
      <c r="G564" s="108">
        <f>G566+G577</f>
        <v>0</v>
      </c>
      <c r="H564" s="50"/>
      <c r="I564" s="143" t="e">
        <f t="shared" si="45"/>
        <v>#DIV/0!</v>
      </c>
      <c r="J564" s="108">
        <f>J566+J577</f>
        <v>0</v>
      </c>
      <c r="K564" s="50"/>
      <c r="L564" s="143" t="e">
        <f t="shared" si="46"/>
        <v>#DIV/0!</v>
      </c>
      <c r="M564" s="108">
        <f>M566+M577</f>
        <v>0</v>
      </c>
      <c r="N564" s="50"/>
      <c r="O564" s="143" t="e">
        <f t="shared" si="47"/>
        <v>#DIV/0!</v>
      </c>
    </row>
    <row r="565" spans="1:15" s="3" customFormat="1" ht="11.25" customHeight="1" hidden="1">
      <c r="A565" s="82" t="s">
        <v>11</v>
      </c>
      <c r="B565" s="185"/>
      <c r="C565" s="180"/>
      <c r="D565" s="161"/>
      <c r="E565" s="63"/>
      <c r="F565" s="150"/>
      <c r="G565" s="108"/>
      <c r="H565" s="50"/>
      <c r="I565" s="143" t="e">
        <f t="shared" si="45"/>
        <v>#DIV/0!</v>
      </c>
      <c r="J565" s="108"/>
      <c r="K565" s="50"/>
      <c r="L565" s="143" t="e">
        <f t="shared" si="46"/>
        <v>#DIV/0!</v>
      </c>
      <c r="M565" s="108"/>
      <c r="N565" s="50"/>
      <c r="O565" s="143" t="e">
        <f t="shared" si="47"/>
        <v>#DIV/0!</v>
      </c>
    </row>
    <row r="566" spans="1:15" s="3" customFormat="1" ht="15.75" customHeight="1" hidden="1">
      <c r="A566" s="84" t="s">
        <v>66</v>
      </c>
      <c r="B566" s="185">
        <f>B568+B570+B571+B572+B573</f>
        <v>0</v>
      </c>
      <c r="C566" s="180"/>
      <c r="D566" s="161">
        <f>D568+D570+D571+D572+D573</f>
        <v>0</v>
      </c>
      <c r="E566" s="63">
        <f>E568+E570+E571+E572+E573</f>
        <v>0</v>
      </c>
      <c r="F566" s="150"/>
      <c r="G566" s="108">
        <f>G568+G570+G571+G572+G573</f>
        <v>0</v>
      </c>
      <c r="H566" s="50"/>
      <c r="I566" s="143" t="e">
        <f t="shared" si="45"/>
        <v>#DIV/0!</v>
      </c>
      <c r="J566" s="108">
        <f>J568+J570+J571+J572+J573</f>
        <v>0</v>
      </c>
      <c r="K566" s="50"/>
      <c r="L566" s="143" t="e">
        <f t="shared" si="46"/>
        <v>#DIV/0!</v>
      </c>
      <c r="M566" s="108">
        <f>M568+M570+M571+M572+M573</f>
        <v>0</v>
      </c>
      <c r="N566" s="50"/>
      <c r="O566" s="143" t="e">
        <f t="shared" si="47"/>
        <v>#DIV/0!</v>
      </c>
    </row>
    <row r="567" spans="1:15" s="3" customFormat="1" ht="11.25" customHeight="1" hidden="1">
      <c r="A567" s="82" t="s">
        <v>11</v>
      </c>
      <c r="B567" s="185"/>
      <c r="C567" s="180"/>
      <c r="D567" s="161"/>
      <c r="E567" s="63"/>
      <c r="F567" s="150"/>
      <c r="G567" s="108"/>
      <c r="H567" s="50"/>
      <c r="I567" s="143" t="e">
        <f t="shared" si="45"/>
        <v>#DIV/0!</v>
      </c>
      <c r="J567" s="108"/>
      <c r="K567" s="50"/>
      <c r="L567" s="143" t="e">
        <f t="shared" si="46"/>
        <v>#DIV/0!</v>
      </c>
      <c r="M567" s="108"/>
      <c r="N567" s="50"/>
      <c r="O567" s="143" t="e">
        <f t="shared" si="47"/>
        <v>#DIV/0!</v>
      </c>
    </row>
    <row r="568" spans="1:15" s="8" customFormat="1" ht="16.5" customHeight="1" hidden="1">
      <c r="A568" s="82" t="s">
        <v>51</v>
      </c>
      <c r="B568" s="186"/>
      <c r="C568" s="180"/>
      <c r="D568" s="164"/>
      <c r="E568" s="43">
        <f>B568+D568</f>
        <v>0</v>
      </c>
      <c r="F568" s="150"/>
      <c r="G568" s="103"/>
      <c r="H568" s="50"/>
      <c r="I568" s="143" t="e">
        <f t="shared" si="45"/>
        <v>#DIV/0!</v>
      </c>
      <c r="J568" s="103"/>
      <c r="K568" s="50"/>
      <c r="L568" s="143" t="e">
        <f t="shared" si="46"/>
        <v>#DIV/0!</v>
      </c>
      <c r="M568" s="103"/>
      <c r="N568" s="50"/>
      <c r="O568" s="143" t="e">
        <f t="shared" si="47"/>
        <v>#DIV/0!</v>
      </c>
    </row>
    <row r="569" spans="1:15" s="33" customFormat="1" ht="12.75" customHeight="1" hidden="1">
      <c r="A569" s="83" t="s">
        <v>147</v>
      </c>
      <c r="B569" s="186"/>
      <c r="C569" s="180"/>
      <c r="D569" s="161"/>
      <c r="E569" s="43">
        <f>B569+D569</f>
        <v>0</v>
      </c>
      <c r="F569" s="150"/>
      <c r="G569" s="108"/>
      <c r="H569" s="50"/>
      <c r="I569" s="143" t="e">
        <f t="shared" si="45"/>
        <v>#DIV/0!</v>
      </c>
      <c r="J569" s="108"/>
      <c r="K569" s="50"/>
      <c r="L569" s="143" t="e">
        <f t="shared" si="46"/>
        <v>#DIV/0!</v>
      </c>
      <c r="M569" s="108"/>
      <c r="N569" s="50"/>
      <c r="O569" s="143" t="e">
        <f t="shared" si="47"/>
        <v>#DIV/0!</v>
      </c>
    </row>
    <row r="570" spans="1:15" s="8" customFormat="1" ht="16.5" customHeight="1" hidden="1">
      <c r="A570" s="82" t="s">
        <v>52</v>
      </c>
      <c r="B570" s="186"/>
      <c r="C570" s="180"/>
      <c r="D570" s="164"/>
      <c r="E570" s="43">
        <f>B570+D570</f>
        <v>0</v>
      </c>
      <c r="F570" s="150"/>
      <c r="G570" s="103"/>
      <c r="H570" s="50"/>
      <c r="I570" s="143" t="e">
        <f t="shared" si="45"/>
        <v>#DIV/0!</v>
      </c>
      <c r="J570" s="103"/>
      <c r="K570" s="50"/>
      <c r="L570" s="143" t="e">
        <f t="shared" si="46"/>
        <v>#DIV/0!</v>
      </c>
      <c r="M570" s="103"/>
      <c r="N570" s="50"/>
      <c r="O570" s="143" t="e">
        <f t="shared" si="47"/>
        <v>#DIV/0!</v>
      </c>
    </row>
    <row r="571" spans="1:15" s="8" customFormat="1" ht="16.5" customHeight="1" hidden="1">
      <c r="A571" s="82" t="s">
        <v>126</v>
      </c>
      <c r="B571" s="186"/>
      <c r="C571" s="180"/>
      <c r="D571" s="164"/>
      <c r="E571" s="43">
        <f>B571+D571</f>
        <v>0</v>
      </c>
      <c r="F571" s="150"/>
      <c r="G571" s="103"/>
      <c r="H571" s="50"/>
      <c r="I571" s="143" t="e">
        <f t="shared" si="45"/>
        <v>#DIV/0!</v>
      </c>
      <c r="J571" s="103"/>
      <c r="K571" s="50"/>
      <c r="L571" s="143" t="e">
        <f t="shared" si="46"/>
        <v>#DIV/0!</v>
      </c>
      <c r="M571" s="103"/>
      <c r="N571" s="50"/>
      <c r="O571" s="143" t="e">
        <f t="shared" si="47"/>
        <v>#DIV/0!</v>
      </c>
    </row>
    <row r="572" spans="1:15" s="8" customFormat="1" ht="15.75" customHeight="1" hidden="1">
      <c r="A572" s="82" t="s">
        <v>53</v>
      </c>
      <c r="B572" s="186"/>
      <c r="C572" s="180"/>
      <c r="D572" s="164"/>
      <c r="E572" s="43">
        <f>B572+D572</f>
        <v>0</v>
      </c>
      <c r="F572" s="150"/>
      <c r="G572" s="103"/>
      <c r="H572" s="50"/>
      <c r="I572" s="143" t="e">
        <f t="shared" si="45"/>
        <v>#DIV/0!</v>
      </c>
      <c r="J572" s="103"/>
      <c r="K572" s="50"/>
      <c r="L572" s="143" t="e">
        <f t="shared" si="46"/>
        <v>#DIV/0!</v>
      </c>
      <c r="M572" s="103"/>
      <c r="N572" s="50"/>
      <c r="O572" s="143" t="e">
        <f t="shared" si="47"/>
        <v>#DIV/0!</v>
      </c>
    </row>
    <row r="573" spans="1:15" s="8" customFormat="1" ht="16.5" customHeight="1" hidden="1">
      <c r="A573" s="82" t="s">
        <v>58</v>
      </c>
      <c r="B573" s="188">
        <f>B575+B576</f>
        <v>0</v>
      </c>
      <c r="C573" s="180"/>
      <c r="D573" s="164">
        <f>D575+D576</f>
        <v>0</v>
      </c>
      <c r="E573" s="43">
        <f>E575+E576</f>
        <v>0</v>
      </c>
      <c r="F573" s="150"/>
      <c r="G573" s="103">
        <f>G575+G576</f>
        <v>0</v>
      </c>
      <c r="H573" s="50"/>
      <c r="I573" s="143" t="e">
        <f t="shared" si="45"/>
        <v>#DIV/0!</v>
      </c>
      <c r="J573" s="103">
        <f>J575+J576</f>
        <v>0</v>
      </c>
      <c r="K573" s="50"/>
      <c r="L573" s="143" t="e">
        <f t="shared" si="46"/>
        <v>#DIV/0!</v>
      </c>
      <c r="M573" s="103">
        <f>M575+M576</f>
        <v>0</v>
      </c>
      <c r="N573" s="50"/>
      <c r="O573" s="143" t="e">
        <f t="shared" si="47"/>
        <v>#DIV/0!</v>
      </c>
    </row>
    <row r="574" spans="1:15" s="3" customFormat="1" ht="11.25" customHeight="1" hidden="1">
      <c r="A574" s="82" t="s">
        <v>11</v>
      </c>
      <c r="B574" s="185"/>
      <c r="C574" s="180"/>
      <c r="D574" s="161"/>
      <c r="E574" s="63"/>
      <c r="F574" s="150"/>
      <c r="G574" s="108"/>
      <c r="H574" s="50"/>
      <c r="I574" s="143" t="e">
        <f t="shared" si="45"/>
        <v>#DIV/0!</v>
      </c>
      <c r="J574" s="108"/>
      <c r="K574" s="50"/>
      <c r="L574" s="143" t="e">
        <f t="shared" si="46"/>
        <v>#DIV/0!</v>
      </c>
      <c r="M574" s="108"/>
      <c r="N574" s="50"/>
      <c r="O574" s="143" t="e">
        <f t="shared" si="47"/>
        <v>#DIV/0!</v>
      </c>
    </row>
    <row r="575" spans="1:15" s="8" customFormat="1" ht="16.5" customHeight="1" hidden="1">
      <c r="A575" s="82" t="s">
        <v>56</v>
      </c>
      <c r="B575" s="188"/>
      <c r="C575" s="180"/>
      <c r="D575" s="164"/>
      <c r="E575" s="43">
        <f>B575+D575</f>
        <v>0</v>
      </c>
      <c r="F575" s="150"/>
      <c r="G575" s="103"/>
      <c r="H575" s="50"/>
      <c r="I575" s="143" t="e">
        <f t="shared" si="45"/>
        <v>#DIV/0!</v>
      </c>
      <c r="J575" s="103"/>
      <c r="K575" s="50"/>
      <c r="L575" s="143" t="e">
        <f t="shared" si="46"/>
        <v>#DIV/0!</v>
      </c>
      <c r="M575" s="103"/>
      <c r="N575" s="50"/>
      <c r="O575" s="143" t="e">
        <f t="shared" si="47"/>
        <v>#DIV/0!</v>
      </c>
    </row>
    <row r="576" spans="1:15" s="8" customFormat="1" ht="16.5" customHeight="1" hidden="1">
      <c r="A576" s="82" t="s">
        <v>57</v>
      </c>
      <c r="B576" s="188"/>
      <c r="C576" s="180"/>
      <c r="D576" s="164"/>
      <c r="E576" s="43">
        <f>B576+D576</f>
        <v>0</v>
      </c>
      <c r="F576" s="150"/>
      <c r="G576" s="103"/>
      <c r="H576" s="50"/>
      <c r="I576" s="143" t="e">
        <f t="shared" si="45"/>
        <v>#DIV/0!</v>
      </c>
      <c r="J576" s="103"/>
      <c r="K576" s="50"/>
      <c r="L576" s="143" t="e">
        <f t="shared" si="46"/>
        <v>#DIV/0!</v>
      </c>
      <c r="M576" s="103"/>
      <c r="N576" s="50"/>
      <c r="O576" s="143" t="e">
        <f t="shared" si="47"/>
        <v>#DIV/0!</v>
      </c>
    </row>
    <row r="577" spans="1:15" s="33" customFormat="1" ht="16.5" customHeight="1" hidden="1">
      <c r="A577" s="84" t="s">
        <v>153</v>
      </c>
      <c r="B577" s="185">
        <f>B579+B580+B581</f>
        <v>0</v>
      </c>
      <c r="C577" s="180"/>
      <c r="D577" s="161">
        <f>D579+D580+D581</f>
        <v>0</v>
      </c>
      <c r="E577" s="63">
        <f>E579+E580+E581</f>
        <v>0</v>
      </c>
      <c r="F577" s="150"/>
      <c r="G577" s="108">
        <f>G579+G580+G581</f>
        <v>0</v>
      </c>
      <c r="H577" s="50"/>
      <c r="I577" s="143" t="e">
        <f t="shared" si="45"/>
        <v>#DIV/0!</v>
      </c>
      <c r="J577" s="108">
        <f>J579+J580+J581</f>
        <v>0</v>
      </c>
      <c r="K577" s="50"/>
      <c r="L577" s="143" t="e">
        <f t="shared" si="46"/>
        <v>#DIV/0!</v>
      </c>
      <c r="M577" s="108">
        <f>M579+M580+M581</f>
        <v>0</v>
      </c>
      <c r="N577" s="50"/>
      <c r="O577" s="143" t="e">
        <f t="shared" si="47"/>
        <v>#DIV/0!</v>
      </c>
    </row>
    <row r="578" spans="1:15" s="8" customFormat="1" ht="16.5" customHeight="1" hidden="1">
      <c r="A578" s="82" t="s">
        <v>11</v>
      </c>
      <c r="B578" s="188"/>
      <c r="C578" s="180"/>
      <c r="D578" s="164"/>
      <c r="E578" s="43"/>
      <c r="F578" s="150"/>
      <c r="G578" s="103"/>
      <c r="H578" s="50"/>
      <c r="I578" s="143" t="e">
        <f t="shared" si="45"/>
        <v>#DIV/0!</v>
      </c>
      <c r="J578" s="103"/>
      <c r="K578" s="50"/>
      <c r="L578" s="143" t="e">
        <f t="shared" si="46"/>
        <v>#DIV/0!</v>
      </c>
      <c r="M578" s="103"/>
      <c r="N578" s="50"/>
      <c r="O578" s="143" t="e">
        <f t="shared" si="47"/>
        <v>#DIV/0!</v>
      </c>
    </row>
    <row r="579" spans="1:15" s="8" customFormat="1" ht="34.5" customHeight="1" hidden="1">
      <c r="A579" s="82" t="s">
        <v>159</v>
      </c>
      <c r="B579" s="186"/>
      <c r="C579" s="180"/>
      <c r="D579" s="164"/>
      <c r="E579" s="43">
        <f>B579+D579</f>
        <v>0</v>
      </c>
      <c r="F579" s="150"/>
      <c r="G579" s="103"/>
      <c r="H579" s="50"/>
      <c r="I579" s="143" t="e">
        <f t="shared" si="45"/>
        <v>#DIV/0!</v>
      </c>
      <c r="J579" s="103"/>
      <c r="K579" s="50"/>
      <c r="L579" s="143" t="e">
        <f t="shared" si="46"/>
        <v>#DIV/0!</v>
      </c>
      <c r="M579" s="103"/>
      <c r="N579" s="50"/>
      <c r="O579" s="143" t="e">
        <f t="shared" si="47"/>
        <v>#DIV/0!</v>
      </c>
    </row>
    <row r="580" spans="1:15" s="8" customFormat="1" ht="54" customHeight="1" hidden="1">
      <c r="A580" s="82" t="s">
        <v>160</v>
      </c>
      <c r="B580" s="186"/>
      <c r="C580" s="180"/>
      <c r="D580" s="164"/>
      <c r="E580" s="43">
        <f>B580+D580</f>
        <v>0</v>
      </c>
      <c r="F580" s="150"/>
      <c r="G580" s="103"/>
      <c r="H580" s="50"/>
      <c r="I580" s="143" t="e">
        <f t="shared" si="45"/>
        <v>#DIV/0!</v>
      </c>
      <c r="J580" s="103"/>
      <c r="K580" s="50"/>
      <c r="L580" s="143" t="e">
        <f t="shared" si="46"/>
        <v>#DIV/0!</v>
      </c>
      <c r="M580" s="103"/>
      <c r="N580" s="50"/>
      <c r="O580" s="143" t="e">
        <f t="shared" si="47"/>
        <v>#DIV/0!</v>
      </c>
    </row>
    <row r="581" spans="1:15" s="8" customFormat="1" ht="66" customHeight="1" hidden="1">
      <c r="A581" s="82" t="s">
        <v>161</v>
      </c>
      <c r="B581" s="186"/>
      <c r="C581" s="180"/>
      <c r="D581" s="164"/>
      <c r="E581" s="43">
        <f>B581+D581</f>
        <v>0</v>
      </c>
      <c r="F581" s="150"/>
      <c r="G581" s="103"/>
      <c r="H581" s="50"/>
      <c r="I581" s="143" t="e">
        <f t="shared" si="45"/>
        <v>#DIV/0!</v>
      </c>
      <c r="J581" s="103"/>
      <c r="K581" s="50"/>
      <c r="L581" s="143" t="e">
        <f t="shared" si="46"/>
        <v>#DIV/0!</v>
      </c>
      <c r="M581" s="103"/>
      <c r="N581" s="50"/>
      <c r="O581" s="143" t="e">
        <f t="shared" si="47"/>
        <v>#DIV/0!</v>
      </c>
    </row>
    <row r="582" spans="1:15" s="8" customFormat="1" ht="19.5" customHeight="1">
      <c r="A582" s="84" t="s">
        <v>250</v>
      </c>
      <c r="B582" s="186"/>
      <c r="C582" s="177"/>
      <c r="D582" s="164"/>
      <c r="E582" s="43"/>
      <c r="F582" s="149"/>
      <c r="G582" s="108">
        <f>G584</f>
        <v>90</v>
      </c>
      <c r="H582" s="257"/>
      <c r="I582" s="143"/>
      <c r="J582" s="103"/>
      <c r="K582" s="257"/>
      <c r="L582" s="143"/>
      <c r="M582" s="103"/>
      <c r="N582" s="257"/>
      <c r="O582" s="143"/>
    </row>
    <row r="583" spans="1:15" s="8" customFormat="1" ht="14.25" customHeight="1">
      <c r="A583" s="82" t="s">
        <v>11</v>
      </c>
      <c r="B583" s="186"/>
      <c r="C583" s="177"/>
      <c r="D583" s="164"/>
      <c r="E583" s="43"/>
      <c r="F583" s="149"/>
      <c r="G583" s="103"/>
      <c r="H583" s="257"/>
      <c r="I583" s="143"/>
      <c r="J583" s="103"/>
      <c r="K583" s="257"/>
      <c r="L583" s="143"/>
      <c r="M583" s="103"/>
      <c r="N583" s="257"/>
      <c r="O583" s="143"/>
    </row>
    <row r="584" spans="1:15" s="8" customFormat="1" ht="66" customHeight="1">
      <c r="A584" s="224" t="s">
        <v>244</v>
      </c>
      <c r="B584" s="186"/>
      <c r="C584" s="177"/>
      <c r="D584" s="164"/>
      <c r="E584" s="43"/>
      <c r="F584" s="149"/>
      <c r="G584" s="103">
        <v>90</v>
      </c>
      <c r="H584" s="257"/>
      <c r="I584" s="143"/>
      <c r="J584" s="103"/>
      <c r="K584" s="257"/>
      <c r="L584" s="143"/>
      <c r="M584" s="103"/>
      <c r="N584" s="257"/>
      <c r="O584" s="143"/>
    </row>
    <row r="585" spans="1:15" s="7" customFormat="1" ht="15.75">
      <c r="A585" s="84" t="s">
        <v>14</v>
      </c>
      <c r="B585" s="189">
        <f>B587+B592</f>
        <v>0</v>
      </c>
      <c r="C585" s="177">
        <f>B585/$B$62*100</f>
        <v>0</v>
      </c>
      <c r="D585" s="166">
        <f>D587+D592</f>
        <v>0</v>
      </c>
      <c r="E585" s="69">
        <f>E587+E592</f>
        <v>0</v>
      </c>
      <c r="F585" s="149">
        <f>E585/$E$62*100</f>
        <v>0</v>
      </c>
      <c r="G585" s="114">
        <f>G587+G592</f>
        <v>0</v>
      </c>
      <c r="H585" s="55">
        <f>G585/$G$62*100</f>
        <v>0</v>
      </c>
      <c r="I585" s="143"/>
      <c r="J585" s="114">
        <f>J587+J592</f>
        <v>0</v>
      </c>
      <c r="K585" s="55" t="e">
        <f>J585/$J$62*100</f>
        <v>#DIV/0!</v>
      </c>
      <c r="L585" s="143" t="e">
        <f t="shared" si="46"/>
        <v>#DIV/0!</v>
      </c>
      <c r="M585" s="114">
        <f>M587+M592</f>
        <v>0</v>
      </c>
      <c r="N585" s="55" t="e">
        <f>M585/$M$62*100</f>
        <v>#DIV/0!</v>
      </c>
      <c r="O585" s="143" t="e">
        <f t="shared" si="47"/>
        <v>#DIV/0!</v>
      </c>
    </row>
    <row r="586" spans="1:15" s="5" customFormat="1" ht="13.5" customHeight="1">
      <c r="A586" s="81" t="s">
        <v>11</v>
      </c>
      <c r="B586" s="185"/>
      <c r="C586" s="180"/>
      <c r="D586" s="165"/>
      <c r="E586" s="42"/>
      <c r="F586" s="150"/>
      <c r="G586" s="122"/>
      <c r="H586" s="50"/>
      <c r="I586" s="143"/>
      <c r="J586" s="122"/>
      <c r="K586" s="50"/>
      <c r="L586" s="143" t="e">
        <f t="shared" si="46"/>
        <v>#DIV/0!</v>
      </c>
      <c r="M586" s="122"/>
      <c r="N586" s="50"/>
      <c r="O586" s="143" t="e">
        <f t="shared" si="47"/>
        <v>#DIV/0!</v>
      </c>
    </row>
    <row r="587" spans="1:15" s="56" customFormat="1" ht="36.75" customHeight="1">
      <c r="A587" s="80" t="s">
        <v>105</v>
      </c>
      <c r="B587" s="189">
        <f>B589+B590+B591</f>
        <v>0</v>
      </c>
      <c r="C587" s="180"/>
      <c r="D587" s="166">
        <f>D589+D590+D591</f>
        <v>0</v>
      </c>
      <c r="E587" s="77">
        <f>E589+E590+E591</f>
        <v>0</v>
      </c>
      <c r="F587" s="150"/>
      <c r="G587" s="128">
        <f>G589+G590+G591</f>
        <v>0</v>
      </c>
      <c r="H587" s="50"/>
      <c r="I587" s="143"/>
      <c r="J587" s="128">
        <f>J589+J590+J591</f>
        <v>0</v>
      </c>
      <c r="K587" s="50"/>
      <c r="L587" s="143" t="e">
        <f t="shared" si="46"/>
        <v>#DIV/0!</v>
      </c>
      <c r="M587" s="128">
        <f>M589+M590+M591</f>
        <v>0</v>
      </c>
      <c r="N587" s="50"/>
      <c r="O587" s="143" t="e">
        <f t="shared" si="47"/>
        <v>#DIV/0!</v>
      </c>
    </row>
    <row r="588" spans="1:15" s="3" customFormat="1" ht="15.75">
      <c r="A588" s="82" t="s">
        <v>26</v>
      </c>
      <c r="B588" s="185"/>
      <c r="C588" s="180"/>
      <c r="D588" s="165"/>
      <c r="E588" s="42"/>
      <c r="F588" s="150"/>
      <c r="G588" s="122"/>
      <c r="H588" s="50"/>
      <c r="I588" s="143"/>
      <c r="J588" s="122"/>
      <c r="K588" s="50"/>
      <c r="L588" s="143" t="e">
        <f t="shared" si="46"/>
        <v>#DIV/0!</v>
      </c>
      <c r="M588" s="122"/>
      <c r="N588" s="50"/>
      <c r="O588" s="143" t="e">
        <f t="shared" si="47"/>
        <v>#DIV/0!</v>
      </c>
    </row>
    <row r="589" spans="1:15" s="3" customFormat="1" ht="15.75">
      <c r="A589" s="83" t="s">
        <v>48</v>
      </c>
      <c r="B589" s="186"/>
      <c r="C589" s="180"/>
      <c r="D589" s="162"/>
      <c r="E589" s="107">
        <f>B589+D589</f>
        <v>0</v>
      </c>
      <c r="F589" s="150"/>
      <c r="G589" s="117"/>
      <c r="H589" s="35"/>
      <c r="I589" s="143"/>
      <c r="J589" s="117"/>
      <c r="K589" s="35"/>
      <c r="L589" s="143" t="e">
        <f t="shared" si="46"/>
        <v>#DIV/0!</v>
      </c>
      <c r="M589" s="117"/>
      <c r="N589" s="35"/>
      <c r="O589" s="143" t="e">
        <f t="shared" si="47"/>
        <v>#DIV/0!</v>
      </c>
    </row>
    <row r="590" spans="1:15" s="3" customFormat="1" ht="15.75" customHeight="1" hidden="1">
      <c r="A590" s="83" t="s">
        <v>123</v>
      </c>
      <c r="B590" s="186"/>
      <c r="C590" s="180"/>
      <c r="D590" s="165"/>
      <c r="E590" s="42">
        <f>B590+D590</f>
        <v>0</v>
      </c>
      <c r="F590" s="150"/>
      <c r="G590" s="122"/>
      <c r="H590" s="50"/>
      <c r="I590" s="143" t="e">
        <f t="shared" si="45"/>
        <v>#DIV/0!</v>
      </c>
      <c r="J590" s="122"/>
      <c r="K590" s="50"/>
      <c r="L590" s="143" t="e">
        <f t="shared" si="46"/>
        <v>#DIV/0!</v>
      </c>
      <c r="M590" s="122"/>
      <c r="N590" s="50"/>
      <c r="O590" s="143" t="e">
        <f t="shared" si="47"/>
        <v>#DIV/0!</v>
      </c>
    </row>
    <row r="591" spans="1:15" s="3" customFormat="1" ht="14.25" customHeight="1">
      <c r="A591" s="83" t="s">
        <v>49</v>
      </c>
      <c r="B591" s="186"/>
      <c r="C591" s="180"/>
      <c r="D591" s="162"/>
      <c r="E591" s="117"/>
      <c r="F591" s="150"/>
      <c r="G591" s="117"/>
      <c r="H591" s="35"/>
      <c r="I591" s="143"/>
      <c r="J591" s="117"/>
      <c r="K591" s="35"/>
      <c r="L591" s="143" t="e">
        <f t="shared" si="46"/>
        <v>#DIV/0!</v>
      </c>
      <c r="M591" s="117"/>
      <c r="N591" s="35"/>
      <c r="O591" s="143" t="e">
        <f t="shared" si="47"/>
        <v>#DIV/0!</v>
      </c>
    </row>
    <row r="592" spans="1:15" s="56" customFormat="1" ht="55.5" customHeight="1">
      <c r="A592" s="80" t="s">
        <v>25</v>
      </c>
      <c r="B592" s="185">
        <f>B594+B605+B617</f>
        <v>0</v>
      </c>
      <c r="C592" s="180"/>
      <c r="D592" s="161">
        <f>D594+D605+D617</f>
        <v>0</v>
      </c>
      <c r="E592" s="60">
        <f>E594+E605+E617</f>
        <v>0</v>
      </c>
      <c r="F592" s="150"/>
      <c r="G592" s="105">
        <f>G594+G605+G617</f>
        <v>0</v>
      </c>
      <c r="H592" s="50"/>
      <c r="I592" s="143"/>
      <c r="J592" s="105">
        <f>J594+J605+J617</f>
        <v>0</v>
      </c>
      <c r="K592" s="50"/>
      <c r="L592" s="143" t="e">
        <f t="shared" si="46"/>
        <v>#DIV/0!</v>
      </c>
      <c r="M592" s="105">
        <f>M594+M605+M617</f>
        <v>0</v>
      </c>
      <c r="N592" s="50"/>
      <c r="O592" s="143" t="e">
        <f t="shared" si="47"/>
        <v>#DIV/0!</v>
      </c>
    </row>
    <row r="593" spans="1:15" s="3" customFormat="1" ht="14.25" customHeight="1">
      <c r="A593" s="82" t="s">
        <v>11</v>
      </c>
      <c r="B593" s="185"/>
      <c r="C593" s="180"/>
      <c r="D593" s="161"/>
      <c r="E593" s="63"/>
      <c r="F593" s="150"/>
      <c r="G593" s="108"/>
      <c r="H593" s="50"/>
      <c r="I593" s="143"/>
      <c r="J593" s="108"/>
      <c r="K593" s="50"/>
      <c r="L593" s="143" t="e">
        <f aca="true" t="shared" si="50" ref="L593:L650">ROUND(J593/G593*100,1)</f>
        <v>#DIV/0!</v>
      </c>
      <c r="M593" s="108"/>
      <c r="N593" s="50"/>
      <c r="O593" s="143" t="e">
        <f aca="true" t="shared" si="51" ref="O593:O650">ROUND(M593/J593*100,1)</f>
        <v>#DIV/0!</v>
      </c>
    </row>
    <row r="594" spans="1:15" s="56" customFormat="1" ht="52.5" customHeight="1">
      <c r="A594" s="80" t="s">
        <v>179</v>
      </c>
      <c r="B594" s="185">
        <f>B596+B601</f>
        <v>0</v>
      </c>
      <c r="C594" s="180"/>
      <c r="D594" s="161">
        <f>D596+D601</f>
        <v>0</v>
      </c>
      <c r="E594" s="60">
        <f>E596+E601</f>
        <v>0</v>
      </c>
      <c r="F594" s="150"/>
      <c r="G594" s="105">
        <f>G596+G601</f>
        <v>0</v>
      </c>
      <c r="H594" s="50"/>
      <c r="I594" s="143"/>
      <c r="J594" s="105">
        <f>J596+J601</f>
        <v>0</v>
      </c>
      <c r="K594" s="50"/>
      <c r="L594" s="143" t="e">
        <f t="shared" si="50"/>
        <v>#DIV/0!</v>
      </c>
      <c r="M594" s="105">
        <f>M596+M601</f>
        <v>0</v>
      </c>
      <c r="N594" s="50"/>
      <c r="O594" s="143" t="e">
        <f t="shared" si="51"/>
        <v>#DIV/0!</v>
      </c>
    </row>
    <row r="595" spans="1:15" s="3" customFormat="1" ht="14.25" customHeight="1">
      <c r="A595" s="82" t="s">
        <v>107</v>
      </c>
      <c r="B595" s="185"/>
      <c r="C595" s="180"/>
      <c r="D595" s="161"/>
      <c r="E595" s="63"/>
      <c r="F595" s="150"/>
      <c r="G595" s="108"/>
      <c r="H595" s="50"/>
      <c r="I595" s="143"/>
      <c r="J595" s="108"/>
      <c r="K595" s="50"/>
      <c r="L595" s="143" t="e">
        <f t="shared" si="50"/>
        <v>#DIV/0!</v>
      </c>
      <c r="M595" s="108"/>
      <c r="N595" s="50"/>
      <c r="O595" s="143" t="e">
        <f t="shared" si="51"/>
        <v>#DIV/0!</v>
      </c>
    </row>
    <row r="596" spans="1:15" s="3" customFormat="1" ht="20.25" customHeight="1">
      <c r="A596" s="83" t="s">
        <v>48</v>
      </c>
      <c r="B596" s="186">
        <f>SUM(B598:B600)</f>
        <v>0</v>
      </c>
      <c r="C596" s="180"/>
      <c r="D596" s="162">
        <f>SUM(D598:D600)</f>
        <v>0</v>
      </c>
      <c r="E596" s="117">
        <f>SUM(E598:E600)</f>
        <v>0</v>
      </c>
      <c r="F596" s="150"/>
      <c r="G596" s="117"/>
      <c r="H596" s="50"/>
      <c r="I596" s="143"/>
      <c r="J596" s="117">
        <f>SUM(J598:J600)</f>
        <v>0</v>
      </c>
      <c r="K596" s="50"/>
      <c r="L596" s="143" t="e">
        <f t="shared" si="50"/>
        <v>#DIV/0!</v>
      </c>
      <c r="M596" s="117">
        <f>SUM(M598:M600)</f>
        <v>0</v>
      </c>
      <c r="N596" s="50"/>
      <c r="O596" s="143" t="e">
        <f t="shared" si="51"/>
        <v>#DIV/0!</v>
      </c>
    </row>
    <row r="597" spans="1:15" s="8" customFormat="1" ht="15" customHeight="1">
      <c r="A597" s="115" t="s">
        <v>184</v>
      </c>
      <c r="B597" s="187"/>
      <c r="C597" s="182"/>
      <c r="D597" s="163"/>
      <c r="E597" s="107">
        <f>B597+D597</f>
        <v>0</v>
      </c>
      <c r="F597" s="151"/>
      <c r="G597" s="41"/>
      <c r="H597" s="137"/>
      <c r="I597" s="143"/>
      <c r="J597" s="41"/>
      <c r="K597" s="137"/>
      <c r="L597" s="143" t="e">
        <f t="shared" si="50"/>
        <v>#DIV/0!</v>
      </c>
      <c r="M597" s="41"/>
      <c r="N597" s="137"/>
      <c r="O597" s="143" t="e">
        <f t="shared" si="51"/>
        <v>#DIV/0!</v>
      </c>
    </row>
    <row r="598" spans="1:15" s="8" customFormat="1" ht="155.25" customHeight="1">
      <c r="A598" s="214" t="s">
        <v>224</v>
      </c>
      <c r="B598" s="213"/>
      <c r="C598" s="182"/>
      <c r="D598" s="163"/>
      <c r="E598" s="107"/>
      <c r="F598" s="151"/>
      <c r="G598" s="41"/>
      <c r="H598" s="137"/>
      <c r="I598" s="143"/>
      <c r="J598" s="41"/>
      <c r="K598" s="137"/>
      <c r="L598" s="143" t="e">
        <f t="shared" si="50"/>
        <v>#DIV/0!</v>
      </c>
      <c r="M598" s="41"/>
      <c r="N598" s="137"/>
      <c r="O598" s="143" t="e">
        <f t="shared" si="51"/>
        <v>#DIV/0!</v>
      </c>
    </row>
    <row r="599" spans="1:15" s="10" customFormat="1" ht="51" customHeight="1">
      <c r="A599" s="214" t="s">
        <v>228</v>
      </c>
      <c r="B599" s="213"/>
      <c r="C599" s="180"/>
      <c r="D599" s="161"/>
      <c r="E599" s="43">
        <f>B599+D599</f>
        <v>0</v>
      </c>
      <c r="F599" s="150"/>
      <c r="G599" s="64"/>
      <c r="H599" s="50"/>
      <c r="I599" s="143"/>
      <c r="J599" s="64"/>
      <c r="K599" s="50"/>
      <c r="L599" s="143" t="e">
        <f t="shared" si="50"/>
        <v>#DIV/0!</v>
      </c>
      <c r="M599" s="64"/>
      <c r="N599" s="50"/>
      <c r="O599" s="143" t="e">
        <f t="shared" si="51"/>
        <v>#DIV/0!</v>
      </c>
    </row>
    <row r="600" spans="1:15" s="10" customFormat="1" ht="14.25" customHeight="1">
      <c r="A600" s="202" t="s">
        <v>203</v>
      </c>
      <c r="B600" s="213"/>
      <c r="C600" s="180"/>
      <c r="D600" s="161"/>
      <c r="E600" s="43">
        <f>B600+D600</f>
        <v>0</v>
      </c>
      <c r="F600" s="150"/>
      <c r="G600" s="64"/>
      <c r="H600" s="50"/>
      <c r="I600" s="143"/>
      <c r="J600" s="64"/>
      <c r="K600" s="50"/>
      <c r="L600" s="143" t="e">
        <f t="shared" si="50"/>
        <v>#DIV/0!</v>
      </c>
      <c r="M600" s="64"/>
      <c r="N600" s="50"/>
      <c r="O600" s="143" t="e">
        <f t="shared" si="51"/>
        <v>#DIV/0!</v>
      </c>
    </row>
    <row r="601" spans="1:15" s="3" customFormat="1" ht="35.25" customHeight="1">
      <c r="A601" s="83" t="s">
        <v>49</v>
      </c>
      <c r="B601" s="185">
        <f>SUM(B603:B604)</f>
        <v>0</v>
      </c>
      <c r="C601" s="180"/>
      <c r="D601" s="161">
        <f>SUM(D603:D604)</f>
        <v>0</v>
      </c>
      <c r="E601" s="68">
        <f>SUM(E603:E604)</f>
        <v>0</v>
      </c>
      <c r="F601" s="150"/>
      <c r="G601" s="68">
        <f>SUM(G603:G604)</f>
        <v>0</v>
      </c>
      <c r="H601" s="50"/>
      <c r="I601" s="143"/>
      <c r="J601" s="68">
        <f>SUM(J603:J604)</f>
        <v>0</v>
      </c>
      <c r="K601" s="50"/>
      <c r="L601" s="143" t="e">
        <f t="shared" si="50"/>
        <v>#DIV/0!</v>
      </c>
      <c r="M601" s="68">
        <f>SUM(M603:M604)</f>
        <v>0</v>
      </c>
      <c r="N601" s="50"/>
      <c r="O601" s="143" t="e">
        <f t="shared" si="51"/>
        <v>#DIV/0!</v>
      </c>
    </row>
    <row r="602" spans="1:15" s="8" customFormat="1" ht="15" customHeight="1">
      <c r="A602" s="115" t="s">
        <v>184</v>
      </c>
      <c r="B602" s="187"/>
      <c r="C602" s="182"/>
      <c r="D602" s="163"/>
      <c r="E602" s="107">
        <f>B602+D602</f>
        <v>0</v>
      </c>
      <c r="F602" s="151"/>
      <c r="G602" s="41"/>
      <c r="H602" s="137"/>
      <c r="I602" s="143"/>
      <c r="J602" s="41"/>
      <c r="K602" s="137"/>
      <c r="L602" s="143" t="e">
        <f t="shared" si="50"/>
        <v>#DIV/0!</v>
      </c>
      <c r="M602" s="41"/>
      <c r="N602" s="137"/>
      <c r="O602" s="143" t="e">
        <f t="shared" si="51"/>
        <v>#DIV/0!</v>
      </c>
    </row>
    <row r="603" spans="1:15" s="8" customFormat="1" ht="15" customHeight="1">
      <c r="A603" s="115"/>
      <c r="B603" s="187"/>
      <c r="C603" s="182"/>
      <c r="D603" s="163"/>
      <c r="E603" s="107"/>
      <c r="F603" s="151"/>
      <c r="G603" s="41"/>
      <c r="H603" s="137"/>
      <c r="I603" s="143"/>
      <c r="J603" s="41"/>
      <c r="K603" s="137"/>
      <c r="L603" s="143" t="e">
        <f t="shared" si="50"/>
        <v>#DIV/0!</v>
      </c>
      <c r="M603" s="41"/>
      <c r="N603" s="137"/>
      <c r="O603" s="143" t="e">
        <f t="shared" si="51"/>
        <v>#DIV/0!</v>
      </c>
    </row>
    <row r="604" spans="1:15" s="10" customFormat="1" ht="14.25" customHeight="1">
      <c r="A604" s="83"/>
      <c r="B604" s="186"/>
      <c r="C604" s="180"/>
      <c r="D604" s="161"/>
      <c r="E604" s="43">
        <f>B604+D604</f>
        <v>0</v>
      </c>
      <c r="F604" s="150"/>
      <c r="G604" s="64"/>
      <c r="H604" s="50"/>
      <c r="I604" s="143"/>
      <c r="J604" s="64"/>
      <c r="K604" s="50"/>
      <c r="L604" s="143" t="e">
        <f t="shared" si="50"/>
        <v>#DIV/0!</v>
      </c>
      <c r="M604" s="64"/>
      <c r="N604" s="50"/>
      <c r="O604" s="143" t="e">
        <f t="shared" si="51"/>
        <v>#DIV/0!</v>
      </c>
    </row>
    <row r="605" spans="1:15" s="56" customFormat="1" ht="30.75" customHeight="1">
      <c r="A605" s="84" t="s">
        <v>108</v>
      </c>
      <c r="B605" s="194">
        <f>B607+B612</f>
        <v>0</v>
      </c>
      <c r="C605" s="180"/>
      <c r="D605" s="165">
        <f>D607+D612</f>
        <v>0</v>
      </c>
      <c r="E605" s="61">
        <f>E607+E612</f>
        <v>0</v>
      </c>
      <c r="F605" s="150"/>
      <c r="G605" s="106">
        <f>G607+G612</f>
        <v>0</v>
      </c>
      <c r="H605" s="50"/>
      <c r="I605" s="143"/>
      <c r="J605" s="106">
        <f>J607+J612</f>
        <v>0</v>
      </c>
      <c r="K605" s="50"/>
      <c r="L605" s="143" t="e">
        <f t="shared" si="50"/>
        <v>#DIV/0!</v>
      </c>
      <c r="M605" s="106">
        <f>M607+M612</f>
        <v>0</v>
      </c>
      <c r="N605" s="50"/>
      <c r="O605" s="143" t="e">
        <f t="shared" si="51"/>
        <v>#DIV/0!</v>
      </c>
    </row>
    <row r="606" spans="1:15" s="3" customFormat="1" ht="15.75">
      <c r="A606" s="82" t="s">
        <v>26</v>
      </c>
      <c r="B606" s="185"/>
      <c r="C606" s="180"/>
      <c r="D606" s="165"/>
      <c r="E606" s="42"/>
      <c r="F606" s="150"/>
      <c r="G606" s="122"/>
      <c r="H606" s="50"/>
      <c r="I606" s="143"/>
      <c r="J606" s="122"/>
      <c r="K606" s="50"/>
      <c r="L606" s="143" t="e">
        <f t="shared" si="50"/>
        <v>#DIV/0!</v>
      </c>
      <c r="M606" s="122"/>
      <c r="N606" s="50"/>
      <c r="O606" s="143" t="e">
        <f t="shared" si="51"/>
        <v>#DIV/0!</v>
      </c>
    </row>
    <row r="607" spans="1:15" s="4" customFormat="1" ht="15.75">
      <c r="A607" s="84" t="s">
        <v>48</v>
      </c>
      <c r="B607" s="185">
        <f>SUM(B609:B611)</f>
        <v>0</v>
      </c>
      <c r="C607" s="180"/>
      <c r="D607" s="161">
        <f>SUM(D609:D611)</f>
        <v>0</v>
      </c>
      <c r="E607" s="63">
        <f>SUM(E609:E611)</f>
        <v>0</v>
      </c>
      <c r="F607" s="150"/>
      <c r="G607" s="108">
        <f>SUM(G609:G611)</f>
        <v>0</v>
      </c>
      <c r="H607" s="50"/>
      <c r="I607" s="143"/>
      <c r="J607" s="108">
        <f>SUM(J609:J611)</f>
        <v>0</v>
      </c>
      <c r="K607" s="50"/>
      <c r="L607" s="143" t="e">
        <f t="shared" si="50"/>
        <v>#DIV/0!</v>
      </c>
      <c r="M607" s="108">
        <f>SUM(M609:M611)</f>
        <v>0</v>
      </c>
      <c r="N607" s="50"/>
      <c r="O607" s="143" t="e">
        <f t="shared" si="51"/>
        <v>#DIV/0!</v>
      </c>
    </row>
    <row r="608" spans="1:15" s="3" customFormat="1" ht="17.25" customHeight="1">
      <c r="A608" s="82" t="s">
        <v>178</v>
      </c>
      <c r="B608" s="185"/>
      <c r="C608" s="180"/>
      <c r="D608" s="161"/>
      <c r="E608" s="63"/>
      <c r="F608" s="150"/>
      <c r="G608" s="108"/>
      <c r="H608" s="50"/>
      <c r="I608" s="143"/>
      <c r="J608" s="108"/>
      <c r="K608" s="50"/>
      <c r="L608" s="143" t="e">
        <f t="shared" si="50"/>
        <v>#DIV/0!</v>
      </c>
      <c r="M608" s="108"/>
      <c r="N608" s="50"/>
      <c r="O608" s="143" t="e">
        <f t="shared" si="51"/>
        <v>#DIV/0!</v>
      </c>
    </row>
    <row r="609" spans="1:15" s="8" customFormat="1" ht="14.25" customHeight="1">
      <c r="A609" s="82"/>
      <c r="B609" s="186"/>
      <c r="C609" s="180"/>
      <c r="D609" s="164"/>
      <c r="E609" s="43">
        <f>B609+D609</f>
        <v>0</v>
      </c>
      <c r="F609" s="150"/>
      <c r="G609" s="103"/>
      <c r="H609" s="50"/>
      <c r="I609" s="143"/>
      <c r="J609" s="103"/>
      <c r="K609" s="50"/>
      <c r="L609" s="143" t="e">
        <f t="shared" si="50"/>
        <v>#DIV/0!</v>
      </c>
      <c r="M609" s="103"/>
      <c r="N609" s="50"/>
      <c r="O609" s="143" t="e">
        <f t="shared" si="51"/>
        <v>#DIV/0!</v>
      </c>
    </row>
    <row r="610" spans="1:15" s="8" customFormat="1" ht="14.25" customHeight="1">
      <c r="A610" s="82"/>
      <c r="B610" s="186"/>
      <c r="C610" s="180"/>
      <c r="D610" s="164"/>
      <c r="E610" s="43">
        <f>B610+D610</f>
        <v>0</v>
      </c>
      <c r="F610" s="150"/>
      <c r="G610" s="103"/>
      <c r="H610" s="50"/>
      <c r="I610" s="143"/>
      <c r="J610" s="103"/>
      <c r="K610" s="50"/>
      <c r="L610" s="143" t="e">
        <f t="shared" si="50"/>
        <v>#DIV/0!</v>
      </c>
      <c r="M610" s="103"/>
      <c r="N610" s="50"/>
      <c r="O610" s="143" t="e">
        <f t="shared" si="51"/>
        <v>#DIV/0!</v>
      </c>
    </row>
    <row r="611" spans="1:15" s="8" customFormat="1" ht="14.25" customHeight="1">
      <c r="A611" s="82"/>
      <c r="B611" s="186"/>
      <c r="C611" s="180"/>
      <c r="D611" s="164"/>
      <c r="E611" s="43">
        <f>B611+D611</f>
        <v>0</v>
      </c>
      <c r="F611" s="150"/>
      <c r="G611" s="103"/>
      <c r="H611" s="50"/>
      <c r="I611" s="143"/>
      <c r="J611" s="103"/>
      <c r="K611" s="50"/>
      <c r="L611" s="143" t="e">
        <f t="shared" si="50"/>
        <v>#DIV/0!</v>
      </c>
      <c r="M611" s="103"/>
      <c r="N611" s="50"/>
      <c r="O611" s="143" t="e">
        <f t="shared" si="51"/>
        <v>#DIV/0!</v>
      </c>
    </row>
    <row r="612" spans="1:15" s="4" customFormat="1" ht="29.25" customHeight="1">
      <c r="A612" s="84" t="s">
        <v>128</v>
      </c>
      <c r="B612" s="185">
        <f>B616</f>
        <v>0</v>
      </c>
      <c r="C612" s="180"/>
      <c r="D612" s="161">
        <f>D616</f>
        <v>0</v>
      </c>
      <c r="E612" s="63">
        <f>E616</f>
        <v>0</v>
      </c>
      <c r="F612" s="150"/>
      <c r="G612" s="108">
        <f>G616</f>
        <v>0</v>
      </c>
      <c r="H612" s="50"/>
      <c r="I612" s="143"/>
      <c r="J612" s="108">
        <f>J616</f>
        <v>0</v>
      </c>
      <c r="K612" s="50"/>
      <c r="L612" s="143" t="e">
        <f t="shared" si="50"/>
        <v>#DIV/0!</v>
      </c>
      <c r="M612" s="108">
        <f>M616</f>
        <v>0</v>
      </c>
      <c r="N612" s="50"/>
      <c r="O612" s="143" t="e">
        <f t="shared" si="51"/>
        <v>#DIV/0!</v>
      </c>
    </row>
    <row r="613" spans="1:15" s="3" customFormat="1" ht="15" customHeight="1">
      <c r="A613" s="82" t="s">
        <v>178</v>
      </c>
      <c r="B613" s="185"/>
      <c r="C613" s="180"/>
      <c r="D613" s="161"/>
      <c r="E613" s="63"/>
      <c r="F613" s="150"/>
      <c r="G613" s="108"/>
      <c r="H613" s="50"/>
      <c r="I613" s="143"/>
      <c r="J613" s="108"/>
      <c r="K613" s="50"/>
      <c r="L613" s="143" t="e">
        <f t="shared" si="50"/>
        <v>#DIV/0!</v>
      </c>
      <c r="M613" s="108"/>
      <c r="N613" s="50"/>
      <c r="O613" s="143" t="e">
        <f t="shared" si="51"/>
        <v>#DIV/0!</v>
      </c>
    </row>
    <row r="614" spans="1:15" s="3" customFormat="1" ht="15" customHeight="1">
      <c r="A614" s="82"/>
      <c r="B614" s="185"/>
      <c r="C614" s="180"/>
      <c r="D614" s="161"/>
      <c r="E614" s="63"/>
      <c r="F614" s="150"/>
      <c r="G614" s="108"/>
      <c r="H614" s="50"/>
      <c r="I614" s="143"/>
      <c r="J614" s="108"/>
      <c r="K614" s="50"/>
      <c r="L614" s="143"/>
      <c r="M614" s="108"/>
      <c r="N614" s="50"/>
      <c r="O614" s="143"/>
    </row>
    <row r="615" spans="1:15" s="3" customFormat="1" ht="15" customHeight="1">
      <c r="A615" s="82"/>
      <c r="B615" s="185"/>
      <c r="C615" s="180"/>
      <c r="D615" s="161"/>
      <c r="E615" s="63"/>
      <c r="F615" s="150"/>
      <c r="G615" s="108"/>
      <c r="H615" s="50"/>
      <c r="I615" s="143"/>
      <c r="J615" s="108"/>
      <c r="K615" s="50"/>
      <c r="L615" s="143"/>
      <c r="M615" s="108"/>
      <c r="N615" s="50"/>
      <c r="O615" s="143"/>
    </row>
    <row r="616" spans="1:15" s="8" customFormat="1" ht="12.75" customHeight="1">
      <c r="A616" s="82"/>
      <c r="B616" s="186"/>
      <c r="C616" s="182"/>
      <c r="D616" s="164"/>
      <c r="E616" s="43">
        <f>B616+D616</f>
        <v>0</v>
      </c>
      <c r="F616" s="151"/>
      <c r="G616" s="103"/>
      <c r="H616" s="137"/>
      <c r="I616" s="143"/>
      <c r="J616" s="103"/>
      <c r="K616" s="137"/>
      <c r="L616" s="143" t="e">
        <f t="shared" si="50"/>
        <v>#DIV/0!</v>
      </c>
      <c r="M616" s="103"/>
      <c r="N616" s="137"/>
      <c r="O616" s="143" t="e">
        <f t="shared" si="51"/>
        <v>#DIV/0!</v>
      </c>
    </row>
    <row r="617" spans="1:15" s="56" customFormat="1" ht="20.25" customHeight="1" hidden="1">
      <c r="A617" s="85" t="s">
        <v>150</v>
      </c>
      <c r="B617" s="189">
        <f>B619</f>
        <v>0</v>
      </c>
      <c r="C617" s="180"/>
      <c r="D617" s="166">
        <f>D619</f>
        <v>0</v>
      </c>
      <c r="E617" s="77">
        <f>E619</f>
        <v>0</v>
      </c>
      <c r="F617" s="150"/>
      <c r="G617" s="128">
        <f>G619</f>
        <v>0</v>
      </c>
      <c r="H617" s="50"/>
      <c r="I617" s="143" t="e">
        <f aca="true" t="shared" si="52" ref="I593:I650">ROUND(G617/B617*100,1)</f>
        <v>#DIV/0!</v>
      </c>
      <c r="J617" s="128">
        <f>J619</f>
        <v>0</v>
      </c>
      <c r="K617" s="50"/>
      <c r="L617" s="143" t="e">
        <f t="shared" si="50"/>
        <v>#DIV/0!</v>
      </c>
      <c r="M617" s="128">
        <f>M619</f>
        <v>0</v>
      </c>
      <c r="N617" s="50"/>
      <c r="O617" s="143" t="e">
        <f t="shared" si="51"/>
        <v>#DIV/0!</v>
      </c>
    </row>
    <row r="618" spans="1:15" s="3" customFormat="1" ht="15.75" customHeight="1" hidden="1">
      <c r="A618" s="82" t="s">
        <v>26</v>
      </c>
      <c r="B618" s="185"/>
      <c r="C618" s="180"/>
      <c r="D618" s="165"/>
      <c r="E618" s="42"/>
      <c r="F618" s="150"/>
      <c r="G618" s="122"/>
      <c r="H618" s="50"/>
      <c r="I618" s="143" t="e">
        <f t="shared" si="52"/>
        <v>#DIV/0!</v>
      </c>
      <c r="J618" s="122"/>
      <c r="K618" s="50"/>
      <c r="L618" s="143" t="e">
        <f t="shared" si="50"/>
        <v>#DIV/0!</v>
      </c>
      <c r="M618" s="122"/>
      <c r="N618" s="50"/>
      <c r="O618" s="143" t="e">
        <f t="shared" si="51"/>
        <v>#DIV/0!</v>
      </c>
    </row>
    <row r="619" spans="1:15" s="3" customFormat="1" ht="15" customHeight="1" hidden="1">
      <c r="A619" s="83" t="s">
        <v>48</v>
      </c>
      <c r="B619" s="185"/>
      <c r="C619" s="180"/>
      <c r="D619" s="165"/>
      <c r="E619" s="42"/>
      <c r="F619" s="150"/>
      <c r="G619" s="122"/>
      <c r="H619" s="50"/>
      <c r="I619" s="143" t="e">
        <f t="shared" si="52"/>
        <v>#DIV/0!</v>
      </c>
      <c r="J619" s="122"/>
      <c r="K619" s="50"/>
      <c r="L619" s="143" t="e">
        <f t="shared" si="50"/>
        <v>#DIV/0!</v>
      </c>
      <c r="M619" s="122"/>
      <c r="N619" s="50"/>
      <c r="O619" s="143" t="e">
        <f t="shared" si="51"/>
        <v>#DIV/0!</v>
      </c>
    </row>
    <row r="620" spans="1:15" s="7" customFormat="1" ht="15.75">
      <c r="A620" s="89" t="s">
        <v>182</v>
      </c>
      <c r="B620" s="196">
        <f>B622+B625</f>
        <v>291.7</v>
      </c>
      <c r="C620" s="177">
        <f>B620/$B$62*100</f>
        <v>3.7095912709514964</v>
      </c>
      <c r="D620" s="172">
        <f>D622+D625</f>
        <v>0</v>
      </c>
      <c r="E620" s="119">
        <f>E622+E625</f>
        <v>288.9</v>
      </c>
      <c r="F620" s="149">
        <f>E620/$E$62*100</f>
        <v>6.406333155934006</v>
      </c>
      <c r="G620" s="129">
        <f>G622+G625</f>
        <v>304.2</v>
      </c>
      <c r="H620" s="55">
        <f>G620/$G$62*100</f>
        <v>5.696629213483146</v>
      </c>
      <c r="I620" s="143">
        <f t="shared" si="52"/>
        <v>104.3</v>
      </c>
      <c r="J620" s="129">
        <f>J622+J625</f>
        <v>0</v>
      </c>
      <c r="K620" s="55" t="e">
        <f>J620/$J$62*100</f>
        <v>#DIV/0!</v>
      </c>
      <c r="L620" s="143">
        <f t="shared" si="50"/>
        <v>0</v>
      </c>
      <c r="M620" s="129">
        <f>M622+M625</f>
        <v>0</v>
      </c>
      <c r="N620" s="55" t="e">
        <f>M620/$M$62*100</f>
        <v>#DIV/0!</v>
      </c>
      <c r="O620" s="143" t="e">
        <f t="shared" si="51"/>
        <v>#DIV/0!</v>
      </c>
    </row>
    <row r="621" spans="1:15" s="3" customFormat="1" ht="15.75">
      <c r="A621" s="81" t="s">
        <v>11</v>
      </c>
      <c r="B621" s="185"/>
      <c r="C621" s="180"/>
      <c r="D621" s="165"/>
      <c r="E621" s="42"/>
      <c r="F621" s="150"/>
      <c r="G621" s="122"/>
      <c r="H621" s="50"/>
      <c r="I621" s="143"/>
      <c r="J621" s="122"/>
      <c r="K621" s="50"/>
      <c r="L621" s="143" t="e">
        <f t="shared" si="50"/>
        <v>#DIV/0!</v>
      </c>
      <c r="M621" s="122"/>
      <c r="N621" s="50"/>
      <c r="O621" s="143" t="e">
        <f t="shared" si="51"/>
        <v>#DIV/0!</v>
      </c>
    </row>
    <row r="622" spans="1:15" s="56" customFormat="1" ht="30.75" customHeight="1" hidden="1">
      <c r="A622" s="90" t="s">
        <v>162</v>
      </c>
      <c r="B622" s="185">
        <f>SUM(B623:B624)</f>
        <v>0</v>
      </c>
      <c r="C622" s="180"/>
      <c r="D622" s="161">
        <f>SUM(D623:D624)</f>
        <v>0</v>
      </c>
      <c r="E622" s="60">
        <f>SUM(E623:E624)</f>
        <v>0</v>
      </c>
      <c r="F622" s="150"/>
      <c r="G622" s="105">
        <f>SUM(G623:G624)</f>
        <v>0</v>
      </c>
      <c r="H622" s="50"/>
      <c r="I622" s="143" t="e">
        <f t="shared" si="52"/>
        <v>#DIV/0!</v>
      </c>
      <c r="J622" s="105">
        <f>SUM(J623:J624)</f>
        <v>0</v>
      </c>
      <c r="K622" s="50"/>
      <c r="L622" s="143" t="e">
        <f t="shared" si="50"/>
        <v>#DIV/0!</v>
      </c>
      <c r="M622" s="105">
        <f>SUM(M623:M624)</f>
        <v>0</v>
      </c>
      <c r="N622" s="50"/>
      <c r="O622" s="143" t="e">
        <f t="shared" si="51"/>
        <v>#DIV/0!</v>
      </c>
    </row>
    <row r="623" spans="1:15" s="3" customFormat="1" ht="37.5" customHeight="1" hidden="1">
      <c r="A623" s="91" t="s">
        <v>15</v>
      </c>
      <c r="B623" s="186"/>
      <c r="C623" s="180"/>
      <c r="D623" s="165"/>
      <c r="E623" s="42">
        <f>B623+D623</f>
        <v>0</v>
      </c>
      <c r="F623" s="150"/>
      <c r="G623" s="122"/>
      <c r="H623" s="50"/>
      <c r="I623" s="143" t="e">
        <f t="shared" si="52"/>
        <v>#DIV/0!</v>
      </c>
      <c r="J623" s="122"/>
      <c r="K623" s="50"/>
      <c r="L623" s="143" t="e">
        <f t="shared" si="50"/>
        <v>#DIV/0!</v>
      </c>
      <c r="M623" s="122"/>
      <c r="N623" s="50"/>
      <c r="O623" s="143" t="e">
        <f t="shared" si="51"/>
        <v>#DIV/0!</v>
      </c>
    </row>
    <row r="624" spans="1:15" s="3" customFormat="1" ht="87.75" customHeight="1" hidden="1">
      <c r="A624" s="92" t="s">
        <v>16</v>
      </c>
      <c r="B624" s="186"/>
      <c r="C624" s="180"/>
      <c r="D624" s="165"/>
      <c r="E624" s="42">
        <f>B624+D624</f>
        <v>0</v>
      </c>
      <c r="F624" s="150"/>
      <c r="G624" s="122"/>
      <c r="H624" s="50"/>
      <c r="I624" s="143" t="e">
        <f t="shared" si="52"/>
        <v>#DIV/0!</v>
      </c>
      <c r="J624" s="122"/>
      <c r="K624" s="50"/>
      <c r="L624" s="143" t="e">
        <f t="shared" si="50"/>
        <v>#DIV/0!</v>
      </c>
      <c r="M624" s="122"/>
      <c r="N624" s="50"/>
      <c r="O624" s="143" t="e">
        <f t="shared" si="51"/>
        <v>#DIV/0!</v>
      </c>
    </row>
    <row r="625" spans="1:15" s="56" customFormat="1" ht="15.75" customHeight="1" hidden="1">
      <c r="A625" s="93" t="s">
        <v>169</v>
      </c>
      <c r="B625" s="197">
        <f>B626+B638</f>
        <v>291.7</v>
      </c>
      <c r="C625" s="180"/>
      <c r="D625" s="173">
        <f>D626+D638</f>
        <v>0</v>
      </c>
      <c r="E625" s="78">
        <f>E626+E638</f>
        <v>288.9</v>
      </c>
      <c r="F625" s="150"/>
      <c r="G625" s="130">
        <f>G626+G638</f>
        <v>304.2</v>
      </c>
      <c r="H625" s="50"/>
      <c r="I625" s="143">
        <f t="shared" si="52"/>
        <v>104.3</v>
      </c>
      <c r="J625" s="130">
        <f>J626+J638</f>
        <v>0</v>
      </c>
      <c r="K625" s="50"/>
      <c r="L625" s="143">
        <f t="shared" si="50"/>
        <v>0</v>
      </c>
      <c r="M625" s="130">
        <f>M626+M638</f>
        <v>0</v>
      </c>
      <c r="N625" s="50"/>
      <c r="O625" s="143" t="e">
        <f t="shared" si="51"/>
        <v>#DIV/0!</v>
      </c>
    </row>
    <row r="626" spans="1:15" s="4" customFormat="1" ht="30" customHeight="1" hidden="1">
      <c r="A626" s="80" t="s">
        <v>74</v>
      </c>
      <c r="B626" s="185">
        <f>B628+B629+B630+B631+B632+B633+B634+B635+B636+B637</f>
        <v>0</v>
      </c>
      <c r="C626" s="180"/>
      <c r="D626" s="161">
        <f>D628+D629+D630+D631+D632+D633+D634</f>
        <v>0</v>
      </c>
      <c r="E626" s="68">
        <f>E628+E629+E630+E631+E632+E633+E634+E635+E636+E637</f>
        <v>0</v>
      </c>
      <c r="F626" s="150"/>
      <c r="G626" s="113">
        <f>G628+G629+G630+G631+G632+G633+G634+G635+G636+G637</f>
        <v>0</v>
      </c>
      <c r="H626" s="50"/>
      <c r="I626" s="143" t="e">
        <f t="shared" si="52"/>
        <v>#DIV/0!</v>
      </c>
      <c r="J626" s="113">
        <f>J628+J629+J630+J631+J632+J633+J634+J635+J636+J637</f>
        <v>0</v>
      </c>
      <c r="K626" s="50"/>
      <c r="L626" s="143" t="e">
        <f t="shared" si="50"/>
        <v>#DIV/0!</v>
      </c>
      <c r="M626" s="113">
        <f>M628+M629+M630+M631+M632+M633+M634+M635+M636+M637</f>
        <v>0</v>
      </c>
      <c r="N626" s="50"/>
      <c r="O626" s="143" t="e">
        <f t="shared" si="51"/>
        <v>#DIV/0!</v>
      </c>
    </row>
    <row r="627" spans="1:15" s="3" customFormat="1" ht="11.25" customHeight="1" hidden="1">
      <c r="A627" s="82" t="s">
        <v>11</v>
      </c>
      <c r="B627" s="185"/>
      <c r="C627" s="180"/>
      <c r="D627" s="161"/>
      <c r="E627" s="63"/>
      <c r="F627" s="150"/>
      <c r="G627" s="108"/>
      <c r="H627" s="50"/>
      <c r="I627" s="143" t="e">
        <f t="shared" si="52"/>
        <v>#DIV/0!</v>
      </c>
      <c r="J627" s="108"/>
      <c r="K627" s="50"/>
      <c r="L627" s="143" t="e">
        <f t="shared" si="50"/>
        <v>#DIV/0!</v>
      </c>
      <c r="M627" s="108"/>
      <c r="N627" s="50"/>
      <c r="O627" s="143" t="e">
        <f t="shared" si="51"/>
        <v>#DIV/0!</v>
      </c>
    </row>
    <row r="628" spans="1:15" s="11" customFormat="1" ht="72" customHeight="1" hidden="1">
      <c r="A628" s="82" t="s">
        <v>75</v>
      </c>
      <c r="B628" s="186"/>
      <c r="C628" s="180"/>
      <c r="D628" s="161"/>
      <c r="E628" s="79">
        <f>B628+D628</f>
        <v>0</v>
      </c>
      <c r="F628" s="150"/>
      <c r="G628" s="131"/>
      <c r="H628" s="50"/>
      <c r="I628" s="143" t="e">
        <f t="shared" si="52"/>
        <v>#DIV/0!</v>
      </c>
      <c r="J628" s="131"/>
      <c r="K628" s="50"/>
      <c r="L628" s="143" t="e">
        <f t="shared" si="50"/>
        <v>#DIV/0!</v>
      </c>
      <c r="M628" s="131"/>
      <c r="N628" s="50"/>
      <c r="O628" s="143" t="e">
        <f t="shared" si="51"/>
        <v>#DIV/0!</v>
      </c>
    </row>
    <row r="629" spans="1:15" s="11" customFormat="1" ht="65.25" customHeight="1" hidden="1">
      <c r="A629" s="91" t="s">
        <v>170</v>
      </c>
      <c r="B629" s="186"/>
      <c r="C629" s="180"/>
      <c r="D629" s="165"/>
      <c r="E629" s="79">
        <f aca="true" t="shared" si="53" ref="E629:E637">B629+D629</f>
        <v>0</v>
      </c>
      <c r="F629" s="150"/>
      <c r="G629" s="132"/>
      <c r="H629" s="50"/>
      <c r="I629" s="143" t="e">
        <f t="shared" si="52"/>
        <v>#DIV/0!</v>
      </c>
      <c r="J629" s="132"/>
      <c r="K629" s="50"/>
      <c r="L629" s="143" t="e">
        <f t="shared" si="50"/>
        <v>#DIV/0!</v>
      </c>
      <c r="M629" s="132"/>
      <c r="N629" s="50"/>
      <c r="O629" s="143" t="e">
        <f t="shared" si="51"/>
        <v>#DIV/0!</v>
      </c>
    </row>
    <row r="630" spans="1:15" s="11" customFormat="1" ht="23.25" customHeight="1" hidden="1">
      <c r="A630" s="91" t="s">
        <v>127</v>
      </c>
      <c r="B630" s="186"/>
      <c r="C630" s="180"/>
      <c r="D630" s="165"/>
      <c r="E630" s="79">
        <f t="shared" si="53"/>
        <v>0</v>
      </c>
      <c r="F630" s="150"/>
      <c r="G630" s="132"/>
      <c r="H630" s="50"/>
      <c r="I630" s="143" t="e">
        <f t="shared" si="52"/>
        <v>#DIV/0!</v>
      </c>
      <c r="J630" s="132"/>
      <c r="K630" s="50"/>
      <c r="L630" s="143" t="e">
        <f t="shared" si="50"/>
        <v>#DIV/0!</v>
      </c>
      <c r="M630" s="132"/>
      <c r="N630" s="50"/>
      <c r="O630" s="143" t="e">
        <f t="shared" si="51"/>
        <v>#DIV/0!</v>
      </c>
    </row>
    <row r="631" spans="1:15" s="11" customFormat="1" ht="45.75" customHeight="1" hidden="1">
      <c r="A631" s="91" t="s">
        <v>76</v>
      </c>
      <c r="B631" s="186"/>
      <c r="C631" s="180"/>
      <c r="D631" s="165"/>
      <c r="E631" s="79">
        <f t="shared" si="53"/>
        <v>0</v>
      </c>
      <c r="F631" s="150"/>
      <c r="G631" s="132"/>
      <c r="H631" s="50"/>
      <c r="I631" s="143" t="e">
        <f t="shared" si="52"/>
        <v>#DIV/0!</v>
      </c>
      <c r="J631" s="132"/>
      <c r="K631" s="50"/>
      <c r="L631" s="143" t="e">
        <f t="shared" si="50"/>
        <v>#DIV/0!</v>
      </c>
      <c r="M631" s="132"/>
      <c r="N631" s="50"/>
      <c r="O631" s="143" t="e">
        <f t="shared" si="51"/>
        <v>#DIV/0!</v>
      </c>
    </row>
    <row r="632" spans="1:15" s="11" customFormat="1" ht="69" customHeight="1" hidden="1">
      <c r="A632" s="91" t="s">
        <v>77</v>
      </c>
      <c r="B632" s="186"/>
      <c r="C632" s="180"/>
      <c r="D632" s="165"/>
      <c r="E632" s="79">
        <f t="shared" si="53"/>
        <v>0</v>
      </c>
      <c r="F632" s="150"/>
      <c r="G632" s="132"/>
      <c r="H632" s="50"/>
      <c r="I632" s="143" t="e">
        <f t="shared" si="52"/>
        <v>#DIV/0!</v>
      </c>
      <c r="J632" s="132"/>
      <c r="K632" s="50"/>
      <c r="L632" s="143" t="e">
        <f t="shared" si="50"/>
        <v>#DIV/0!</v>
      </c>
      <c r="M632" s="132"/>
      <c r="N632" s="50"/>
      <c r="O632" s="143" t="e">
        <f t="shared" si="51"/>
        <v>#DIV/0!</v>
      </c>
    </row>
    <row r="633" spans="1:15" s="11" customFormat="1" ht="83.25" customHeight="1" hidden="1">
      <c r="A633" s="91" t="s">
        <v>171</v>
      </c>
      <c r="B633" s="186"/>
      <c r="C633" s="180"/>
      <c r="D633" s="165"/>
      <c r="E633" s="79">
        <f t="shared" si="53"/>
        <v>0</v>
      </c>
      <c r="F633" s="150"/>
      <c r="G633" s="132"/>
      <c r="H633" s="50"/>
      <c r="I633" s="143" t="e">
        <f t="shared" si="52"/>
        <v>#DIV/0!</v>
      </c>
      <c r="J633" s="132"/>
      <c r="K633" s="50"/>
      <c r="L633" s="143" t="e">
        <f t="shared" si="50"/>
        <v>#DIV/0!</v>
      </c>
      <c r="M633" s="132"/>
      <c r="N633" s="50"/>
      <c r="O633" s="143" t="e">
        <f t="shared" si="51"/>
        <v>#DIV/0!</v>
      </c>
    </row>
    <row r="634" spans="1:15" s="11" customFormat="1" ht="91.5" customHeight="1" hidden="1">
      <c r="A634" s="91" t="s">
        <v>78</v>
      </c>
      <c r="B634" s="186"/>
      <c r="C634" s="180"/>
      <c r="D634" s="165"/>
      <c r="E634" s="79">
        <f t="shared" si="53"/>
        <v>0</v>
      </c>
      <c r="F634" s="150"/>
      <c r="G634" s="132"/>
      <c r="H634" s="50"/>
      <c r="I634" s="143" t="e">
        <f t="shared" si="52"/>
        <v>#DIV/0!</v>
      </c>
      <c r="J634" s="132"/>
      <c r="K634" s="50"/>
      <c r="L634" s="143" t="e">
        <f t="shared" si="50"/>
        <v>#DIV/0!</v>
      </c>
      <c r="M634" s="132"/>
      <c r="N634" s="50"/>
      <c r="O634" s="143" t="e">
        <f t="shared" si="51"/>
        <v>#DIV/0!</v>
      </c>
    </row>
    <row r="635" spans="1:15" s="11" customFormat="1" ht="42.75" customHeight="1" hidden="1">
      <c r="A635" s="91" t="s">
        <v>129</v>
      </c>
      <c r="B635" s="186"/>
      <c r="C635" s="180"/>
      <c r="D635" s="165"/>
      <c r="E635" s="79">
        <f t="shared" si="53"/>
        <v>0</v>
      </c>
      <c r="F635" s="150"/>
      <c r="G635" s="132"/>
      <c r="H635" s="50"/>
      <c r="I635" s="143" t="e">
        <f t="shared" si="52"/>
        <v>#DIV/0!</v>
      </c>
      <c r="J635" s="132"/>
      <c r="K635" s="50"/>
      <c r="L635" s="143" t="e">
        <f t="shared" si="50"/>
        <v>#DIV/0!</v>
      </c>
      <c r="M635" s="132"/>
      <c r="N635" s="50"/>
      <c r="O635" s="143" t="e">
        <f t="shared" si="51"/>
        <v>#DIV/0!</v>
      </c>
    </row>
    <row r="636" spans="1:15" s="11" customFormat="1" ht="66" customHeight="1" hidden="1">
      <c r="A636" s="91" t="s">
        <v>172</v>
      </c>
      <c r="B636" s="186"/>
      <c r="C636" s="180"/>
      <c r="D636" s="165"/>
      <c r="E636" s="79">
        <f t="shared" si="53"/>
        <v>0</v>
      </c>
      <c r="F636" s="150"/>
      <c r="G636" s="132"/>
      <c r="H636" s="50"/>
      <c r="I636" s="143" t="e">
        <f t="shared" si="52"/>
        <v>#DIV/0!</v>
      </c>
      <c r="J636" s="132"/>
      <c r="K636" s="50"/>
      <c r="L636" s="143" t="e">
        <f t="shared" si="50"/>
        <v>#DIV/0!</v>
      </c>
      <c r="M636" s="132"/>
      <c r="N636" s="50"/>
      <c r="O636" s="143" t="e">
        <f t="shared" si="51"/>
        <v>#DIV/0!</v>
      </c>
    </row>
    <row r="637" spans="1:15" s="11" customFormat="1" ht="45" customHeight="1" hidden="1">
      <c r="A637" s="91" t="s">
        <v>173</v>
      </c>
      <c r="B637" s="186"/>
      <c r="C637" s="180"/>
      <c r="D637" s="165"/>
      <c r="E637" s="79">
        <f t="shared" si="53"/>
        <v>0</v>
      </c>
      <c r="F637" s="150"/>
      <c r="G637" s="132"/>
      <c r="H637" s="50"/>
      <c r="I637" s="143" t="e">
        <f t="shared" si="52"/>
        <v>#DIV/0!</v>
      </c>
      <c r="J637" s="132"/>
      <c r="K637" s="50"/>
      <c r="L637" s="143" t="e">
        <f t="shared" si="50"/>
        <v>#DIV/0!</v>
      </c>
      <c r="M637" s="132"/>
      <c r="N637" s="50"/>
      <c r="O637" s="143" t="e">
        <f t="shared" si="51"/>
        <v>#DIV/0!</v>
      </c>
    </row>
    <row r="638" spans="1:15" s="4" customFormat="1" ht="18" customHeight="1" hidden="1">
      <c r="A638" s="85" t="s">
        <v>67</v>
      </c>
      <c r="B638" s="185">
        <f>SUM(B640:B654)</f>
        <v>291.7</v>
      </c>
      <c r="C638" s="180"/>
      <c r="D638" s="161">
        <f>SUM(D640:D650)</f>
        <v>0</v>
      </c>
      <c r="E638" s="68">
        <f>SUM(E640:E654)</f>
        <v>288.9</v>
      </c>
      <c r="F638" s="150"/>
      <c r="G638" s="113">
        <f>SUM(G640:G654)</f>
        <v>304.2</v>
      </c>
      <c r="H638" s="50"/>
      <c r="I638" s="143">
        <f t="shared" si="52"/>
        <v>104.3</v>
      </c>
      <c r="J638" s="113">
        <f>SUM(J640:J654)</f>
        <v>0</v>
      </c>
      <c r="K638" s="50"/>
      <c r="L638" s="143">
        <f t="shared" si="50"/>
        <v>0</v>
      </c>
      <c r="M638" s="113">
        <f>SUM(M640:M654)</f>
        <v>0</v>
      </c>
      <c r="N638" s="50"/>
      <c r="O638" s="143" t="e">
        <f t="shared" si="51"/>
        <v>#DIV/0!</v>
      </c>
    </row>
    <row r="639" spans="1:15" s="3" customFormat="1" ht="15.75" customHeight="1">
      <c r="A639" s="82" t="s">
        <v>183</v>
      </c>
      <c r="B639" s="185"/>
      <c r="C639" s="180"/>
      <c r="D639" s="161"/>
      <c r="E639" s="63"/>
      <c r="F639" s="150"/>
      <c r="G639" s="108"/>
      <c r="H639" s="50"/>
      <c r="I639" s="143"/>
      <c r="J639" s="108"/>
      <c r="K639" s="50"/>
      <c r="L639" s="143" t="e">
        <f t="shared" si="50"/>
        <v>#DIV/0!</v>
      </c>
      <c r="M639" s="108"/>
      <c r="N639" s="50"/>
      <c r="O639" s="143" t="e">
        <f t="shared" si="51"/>
        <v>#DIV/0!</v>
      </c>
    </row>
    <row r="640" spans="1:15" s="8" customFormat="1" ht="24.75" customHeight="1">
      <c r="A640" s="202" t="s">
        <v>192</v>
      </c>
      <c r="B640" s="186">
        <v>23</v>
      </c>
      <c r="C640" s="180"/>
      <c r="D640" s="164"/>
      <c r="E640" s="43">
        <f>B640+D640</f>
        <v>23</v>
      </c>
      <c r="F640" s="150"/>
      <c r="G640" s="212">
        <v>24.2</v>
      </c>
      <c r="H640" s="50"/>
      <c r="I640" s="143">
        <f t="shared" si="52"/>
        <v>105.2</v>
      </c>
      <c r="J640" s="103"/>
      <c r="K640" s="50"/>
      <c r="L640" s="143">
        <f t="shared" si="50"/>
        <v>0</v>
      </c>
      <c r="M640" s="103"/>
      <c r="N640" s="50"/>
      <c r="O640" s="143" t="e">
        <f t="shared" si="51"/>
        <v>#DIV/0!</v>
      </c>
    </row>
    <row r="641" spans="1:15" s="8" customFormat="1" ht="24" customHeight="1">
      <c r="A641" s="202" t="s">
        <v>193</v>
      </c>
      <c r="B641" s="186">
        <v>13.9</v>
      </c>
      <c r="C641" s="180"/>
      <c r="D641" s="164"/>
      <c r="E641" s="43">
        <f aca="true" t="shared" si="54" ref="E641:E654">B641+D641</f>
        <v>13.9</v>
      </c>
      <c r="F641" s="150"/>
      <c r="G641" s="212">
        <v>14.5</v>
      </c>
      <c r="H641" s="50"/>
      <c r="I641" s="143">
        <f t="shared" si="52"/>
        <v>104.3</v>
      </c>
      <c r="J641" s="103"/>
      <c r="K641" s="50"/>
      <c r="L641" s="143">
        <f t="shared" si="50"/>
        <v>0</v>
      </c>
      <c r="M641" s="103"/>
      <c r="N641" s="50"/>
      <c r="O641" s="143" t="e">
        <f t="shared" si="51"/>
        <v>#DIV/0!</v>
      </c>
    </row>
    <row r="642" spans="1:15" s="8" customFormat="1" ht="16.5" customHeight="1">
      <c r="A642" s="202" t="s">
        <v>242</v>
      </c>
      <c r="B642" s="186">
        <v>2.8</v>
      </c>
      <c r="C642" s="180"/>
      <c r="D642" s="164"/>
      <c r="E642" s="43"/>
      <c r="F642" s="150"/>
      <c r="G642" s="212">
        <v>2.9</v>
      </c>
      <c r="H642" s="50"/>
      <c r="I642" s="143"/>
      <c r="J642" s="103"/>
      <c r="K642" s="50"/>
      <c r="L642" s="143"/>
      <c r="M642" s="103"/>
      <c r="N642" s="50"/>
      <c r="O642" s="143"/>
    </row>
    <row r="643" spans="1:15" s="11" customFormat="1" ht="38.25" customHeight="1" hidden="1">
      <c r="A643" s="205"/>
      <c r="B643" s="186"/>
      <c r="C643" s="180"/>
      <c r="D643" s="165"/>
      <c r="E643" s="43">
        <f t="shared" si="54"/>
        <v>0</v>
      </c>
      <c r="F643" s="150"/>
      <c r="G643" s="126"/>
      <c r="H643" s="50"/>
      <c r="I643" s="143" t="e">
        <f t="shared" si="52"/>
        <v>#DIV/0!</v>
      </c>
      <c r="J643" s="132"/>
      <c r="K643" s="50"/>
      <c r="L643" s="143" t="e">
        <f t="shared" si="50"/>
        <v>#DIV/0!</v>
      </c>
      <c r="M643" s="132"/>
      <c r="N643" s="50"/>
      <c r="O643" s="143" t="e">
        <f t="shared" si="51"/>
        <v>#DIV/0!</v>
      </c>
    </row>
    <row r="644" spans="1:15" s="8" customFormat="1" ht="23.25" customHeight="1">
      <c r="A644" s="202" t="s">
        <v>194</v>
      </c>
      <c r="B644" s="186">
        <v>92.4</v>
      </c>
      <c r="C644" s="180"/>
      <c r="D644" s="164"/>
      <c r="E644" s="43">
        <f t="shared" si="54"/>
        <v>92.4</v>
      </c>
      <c r="F644" s="150"/>
      <c r="G644" s="212">
        <v>96.8</v>
      </c>
      <c r="H644" s="50"/>
      <c r="I644" s="143">
        <f t="shared" si="52"/>
        <v>104.8</v>
      </c>
      <c r="J644" s="103"/>
      <c r="K644" s="50"/>
      <c r="L644" s="143">
        <f t="shared" si="50"/>
        <v>0</v>
      </c>
      <c r="M644" s="103"/>
      <c r="N644" s="50"/>
      <c r="O644" s="143" t="e">
        <f t="shared" si="51"/>
        <v>#DIV/0!</v>
      </c>
    </row>
    <row r="645" spans="1:15" s="8" customFormat="1" ht="27" customHeight="1">
      <c r="A645" s="202" t="s">
        <v>195</v>
      </c>
      <c r="B645" s="186">
        <v>23.1</v>
      </c>
      <c r="C645" s="180"/>
      <c r="D645" s="164"/>
      <c r="E645" s="43">
        <f t="shared" si="54"/>
        <v>23.1</v>
      </c>
      <c r="F645" s="150"/>
      <c r="G645" s="212">
        <v>24.2</v>
      </c>
      <c r="H645" s="50"/>
      <c r="I645" s="143">
        <f t="shared" si="52"/>
        <v>104.8</v>
      </c>
      <c r="J645" s="103"/>
      <c r="K645" s="50"/>
      <c r="L645" s="143">
        <f t="shared" si="50"/>
        <v>0</v>
      </c>
      <c r="M645" s="103"/>
      <c r="N645" s="50"/>
      <c r="O645" s="143" t="e">
        <f t="shared" si="51"/>
        <v>#DIV/0!</v>
      </c>
    </row>
    <row r="646" spans="1:15" s="8" customFormat="1" ht="23.25" customHeight="1">
      <c r="A646" s="202" t="s">
        <v>196</v>
      </c>
      <c r="B646" s="186">
        <v>69.3</v>
      </c>
      <c r="C646" s="180"/>
      <c r="D646" s="164"/>
      <c r="E646" s="43">
        <f t="shared" si="54"/>
        <v>69.3</v>
      </c>
      <c r="F646" s="150"/>
      <c r="G646" s="212">
        <v>72.6</v>
      </c>
      <c r="H646" s="50"/>
      <c r="I646" s="143">
        <f t="shared" si="52"/>
        <v>104.8</v>
      </c>
      <c r="J646" s="103"/>
      <c r="K646" s="50"/>
      <c r="L646" s="143">
        <f t="shared" si="50"/>
        <v>0</v>
      </c>
      <c r="M646" s="103"/>
      <c r="N646" s="50"/>
      <c r="O646" s="143" t="e">
        <f t="shared" si="51"/>
        <v>#DIV/0!</v>
      </c>
    </row>
    <row r="647" spans="1:15" s="8" customFormat="1" ht="18.75" customHeight="1">
      <c r="A647" s="202" t="s">
        <v>227</v>
      </c>
      <c r="B647" s="186">
        <v>6.5</v>
      </c>
      <c r="C647" s="180"/>
      <c r="D647" s="164"/>
      <c r="E647" s="43">
        <f t="shared" si="54"/>
        <v>6.5</v>
      </c>
      <c r="F647" s="150"/>
      <c r="G647" s="212">
        <v>6.8</v>
      </c>
      <c r="H647" s="50"/>
      <c r="I647" s="143">
        <f t="shared" si="52"/>
        <v>104.6</v>
      </c>
      <c r="J647" s="103"/>
      <c r="K647" s="50"/>
      <c r="L647" s="143">
        <f t="shared" si="50"/>
        <v>0</v>
      </c>
      <c r="M647" s="103"/>
      <c r="N647" s="50"/>
      <c r="O647" s="143"/>
    </row>
    <row r="648" spans="1:15" s="8" customFormat="1" ht="26.25" customHeight="1">
      <c r="A648" s="202" t="s">
        <v>218</v>
      </c>
      <c r="B648" s="186">
        <v>17.1</v>
      </c>
      <c r="C648" s="180"/>
      <c r="D648" s="164"/>
      <c r="E648" s="43">
        <f t="shared" si="54"/>
        <v>17.1</v>
      </c>
      <c r="F648" s="150"/>
      <c r="G648" s="212">
        <v>18</v>
      </c>
      <c r="H648" s="50"/>
      <c r="I648" s="143">
        <f t="shared" si="52"/>
        <v>105.3</v>
      </c>
      <c r="J648" s="103"/>
      <c r="K648" s="50"/>
      <c r="L648" s="143">
        <f t="shared" si="50"/>
        <v>0</v>
      </c>
      <c r="M648" s="103"/>
      <c r="N648" s="50"/>
      <c r="O648" s="143" t="e">
        <f t="shared" si="51"/>
        <v>#DIV/0!</v>
      </c>
    </row>
    <row r="649" spans="1:15" s="8" customFormat="1" ht="15.75" customHeight="1">
      <c r="A649" s="221" t="s">
        <v>241</v>
      </c>
      <c r="B649" s="117">
        <v>1.2</v>
      </c>
      <c r="C649" s="180"/>
      <c r="D649" s="164"/>
      <c r="E649" s="43">
        <f t="shared" si="54"/>
        <v>1.2</v>
      </c>
      <c r="F649" s="150"/>
      <c r="G649" s="212">
        <v>1.2</v>
      </c>
      <c r="H649" s="50"/>
      <c r="I649" s="143">
        <f t="shared" si="52"/>
        <v>100</v>
      </c>
      <c r="J649" s="103"/>
      <c r="K649" s="50"/>
      <c r="L649" s="143">
        <f t="shared" si="50"/>
        <v>0</v>
      </c>
      <c r="M649" s="103"/>
      <c r="N649" s="50"/>
      <c r="O649" s="143"/>
    </row>
    <row r="650" spans="1:15" s="8" customFormat="1" ht="25.5" customHeight="1">
      <c r="A650" s="222" t="s">
        <v>243</v>
      </c>
      <c r="B650" s="186">
        <v>42.4</v>
      </c>
      <c r="C650" s="180"/>
      <c r="D650" s="164"/>
      <c r="E650" s="43">
        <f t="shared" si="54"/>
        <v>42.4</v>
      </c>
      <c r="F650" s="150"/>
      <c r="G650" s="103">
        <v>43</v>
      </c>
      <c r="H650" s="50"/>
      <c r="I650" s="143">
        <f t="shared" si="52"/>
        <v>101.4</v>
      </c>
      <c r="J650" s="103"/>
      <c r="K650" s="50"/>
      <c r="L650" s="143">
        <f t="shared" si="50"/>
        <v>0</v>
      </c>
      <c r="M650" s="103"/>
      <c r="N650" s="50"/>
      <c r="O650" s="143" t="e">
        <f t="shared" si="51"/>
        <v>#DIV/0!</v>
      </c>
    </row>
    <row r="651" spans="1:15" s="8" customFormat="1" ht="15" customHeight="1" hidden="1">
      <c r="A651" s="91"/>
      <c r="B651" s="186"/>
      <c r="C651" s="180"/>
      <c r="D651" s="164"/>
      <c r="E651" s="43">
        <f t="shared" si="54"/>
        <v>0</v>
      </c>
      <c r="F651" s="150"/>
      <c r="G651" s="103"/>
      <c r="H651" s="50"/>
      <c r="I651" s="58" t="e">
        <f aca="true" t="shared" si="55" ref="I651:I683">ROUND(G651/E651*100,1)</f>
        <v>#DIV/0!</v>
      </c>
      <c r="J651" s="103"/>
      <c r="K651" s="50"/>
      <c r="L651" s="58" t="e">
        <f>ROUND(J651/H651*100,1)</f>
        <v>#DIV/0!</v>
      </c>
      <c r="M651" s="103"/>
      <c r="N651" s="50"/>
      <c r="O651" s="58" t="e">
        <f>ROUND(M651/K651*100,1)</f>
        <v>#DIV/0!</v>
      </c>
    </row>
    <row r="652" spans="1:15" s="8" customFormat="1" ht="15" customHeight="1" hidden="1">
      <c r="A652" s="91"/>
      <c r="B652" s="186"/>
      <c r="C652" s="180"/>
      <c r="D652" s="164"/>
      <c r="E652" s="43">
        <f t="shared" si="54"/>
        <v>0</v>
      </c>
      <c r="F652" s="150"/>
      <c r="G652" s="103"/>
      <c r="H652" s="50"/>
      <c r="I652" s="58" t="e">
        <f t="shared" si="55"/>
        <v>#DIV/0!</v>
      </c>
      <c r="J652" s="103"/>
      <c r="K652" s="50"/>
      <c r="L652" s="58" t="e">
        <f>ROUND(J652/H652*100,1)</f>
        <v>#DIV/0!</v>
      </c>
      <c r="M652" s="103"/>
      <c r="N652" s="50"/>
      <c r="O652" s="58" t="e">
        <f>ROUND(M652/K652*100,1)</f>
        <v>#DIV/0!</v>
      </c>
    </row>
    <row r="653" spans="1:15" s="8" customFormat="1" ht="15" customHeight="1" hidden="1">
      <c r="A653" s="91"/>
      <c r="B653" s="186"/>
      <c r="C653" s="180"/>
      <c r="D653" s="164"/>
      <c r="E653" s="43">
        <f t="shared" si="54"/>
        <v>0</v>
      </c>
      <c r="F653" s="150"/>
      <c r="G653" s="103"/>
      <c r="H653" s="50"/>
      <c r="I653" s="58" t="e">
        <f t="shared" si="55"/>
        <v>#DIV/0!</v>
      </c>
      <c r="J653" s="103"/>
      <c r="K653" s="50"/>
      <c r="L653" s="58" t="e">
        <f>ROUND(J653/H653*100,1)</f>
        <v>#DIV/0!</v>
      </c>
      <c r="M653" s="103"/>
      <c r="N653" s="50"/>
      <c r="O653" s="58" t="e">
        <f>ROUND(M653/K653*100,1)</f>
        <v>#DIV/0!</v>
      </c>
    </row>
    <row r="654" spans="1:15" s="8" customFormat="1" ht="15" customHeight="1" hidden="1">
      <c r="A654" s="91"/>
      <c r="B654" s="186"/>
      <c r="C654" s="180"/>
      <c r="D654" s="164"/>
      <c r="E654" s="43">
        <f t="shared" si="54"/>
        <v>0</v>
      </c>
      <c r="F654" s="150"/>
      <c r="G654" s="103"/>
      <c r="H654" s="50"/>
      <c r="I654" s="58" t="e">
        <f t="shared" si="55"/>
        <v>#DIV/0!</v>
      </c>
      <c r="J654" s="103"/>
      <c r="K654" s="50"/>
      <c r="L654" s="58" t="e">
        <f>ROUND(J654/H654*100,1)</f>
        <v>#DIV/0!</v>
      </c>
      <c r="M654" s="103"/>
      <c r="N654" s="50"/>
      <c r="O654" s="58" t="e">
        <f>ROUND(M654/K654*100,1)</f>
        <v>#DIV/0!</v>
      </c>
    </row>
    <row r="655" spans="1:15" s="7" customFormat="1" ht="20.25" customHeight="1" hidden="1">
      <c r="A655" s="80" t="s">
        <v>50</v>
      </c>
      <c r="B655" s="185">
        <f>B657+B658+B684</f>
        <v>7861.4</v>
      </c>
      <c r="C655" s="180"/>
      <c r="D655" s="161">
        <f>D657+D658+D684</f>
        <v>0</v>
      </c>
      <c r="E655" s="68">
        <f>E657+E658+E684</f>
        <v>4509.6</v>
      </c>
      <c r="F655" s="150"/>
      <c r="G655" s="113">
        <f>G657+G658+G684</f>
        <v>5250</v>
      </c>
      <c r="H655" s="50"/>
      <c r="I655" s="58">
        <f t="shared" si="55"/>
        <v>116.4</v>
      </c>
      <c r="J655" s="113">
        <f>J657+J658+J684</f>
        <v>0</v>
      </c>
      <c r="K655" s="50"/>
      <c r="L655" s="58" t="e">
        <f>ROUND(J655/H655*100,1)</f>
        <v>#DIV/0!</v>
      </c>
      <c r="M655" s="113">
        <f>M657+M658+M684</f>
        <v>0</v>
      </c>
      <c r="N655" s="50"/>
      <c r="O655" s="58" t="e">
        <f>ROUND(M655/K655*100,1)</f>
        <v>#DIV/0!</v>
      </c>
    </row>
    <row r="656" spans="1:15" s="3" customFormat="1" ht="11.25" customHeight="1" hidden="1">
      <c r="A656" s="81" t="s">
        <v>11</v>
      </c>
      <c r="B656" s="185"/>
      <c r="C656" s="180"/>
      <c r="D656" s="165"/>
      <c r="E656" s="42"/>
      <c r="F656" s="150"/>
      <c r="G656" s="122"/>
      <c r="H656" s="50"/>
      <c r="I656" s="58"/>
      <c r="J656" s="122"/>
      <c r="K656" s="50"/>
      <c r="L656" s="58"/>
      <c r="M656" s="122"/>
      <c r="N656" s="50"/>
      <c r="O656" s="58"/>
    </row>
    <row r="657" spans="1:15" s="3" customFormat="1" ht="31.5" customHeight="1" hidden="1">
      <c r="A657" s="81" t="s">
        <v>105</v>
      </c>
      <c r="B657" s="185">
        <f>B65+B174+B182+B199+B243+B306+B408+B470+B587+B623+B628</f>
        <v>93.5</v>
      </c>
      <c r="C657" s="180"/>
      <c r="D657" s="161">
        <f>D65+D174+D182+D199+D243+D306+D408+D470+D587+D623+D628</f>
        <v>0</v>
      </c>
      <c r="E657" s="63">
        <f>E65+E174+E182+E199+E243+E306+E408+E470+E587+E623+E628</f>
        <v>0</v>
      </c>
      <c r="F657" s="150"/>
      <c r="G657" s="108">
        <f>G65+G174+G182+G199+G243+G306+G408+G470+G587+G623+G628</f>
        <v>109.8</v>
      </c>
      <c r="H657" s="50"/>
      <c r="I657" s="58" t="e">
        <f t="shared" si="55"/>
        <v>#DIV/0!</v>
      </c>
      <c r="J657" s="108">
        <f>J65+J174+J182+J199+J243+J306+J408+J470+J587+J623+J628</f>
        <v>0</v>
      </c>
      <c r="K657" s="50"/>
      <c r="L657" s="58" t="e">
        <f>ROUND(J657/H657*100,1)</f>
        <v>#DIV/0!</v>
      </c>
      <c r="M657" s="108">
        <f>M65+M174+M182+M199+M243+M306+M408+M470+M587+M623+M628</f>
        <v>0</v>
      </c>
      <c r="N657" s="50"/>
      <c r="O657" s="58" t="e">
        <f>ROUND(M657/K657*100,1)</f>
        <v>#DIV/0!</v>
      </c>
    </row>
    <row r="658" spans="1:15" s="3" customFormat="1" ht="31.5" customHeight="1" hidden="1">
      <c r="A658" s="83" t="s">
        <v>25</v>
      </c>
      <c r="B658" s="185">
        <f>B660+B664+B680+B684</f>
        <v>7767.9</v>
      </c>
      <c r="C658" s="180"/>
      <c r="D658" s="161">
        <f>D660+D664+D680+D684</f>
        <v>0</v>
      </c>
      <c r="E658" s="63">
        <f>E660+E664+E680+E684</f>
        <v>4509.6</v>
      </c>
      <c r="F658" s="150"/>
      <c r="G658" s="108">
        <f>G660+G664+G680+G684</f>
        <v>5140.2</v>
      </c>
      <c r="H658" s="50"/>
      <c r="I658" s="58">
        <f t="shared" si="55"/>
        <v>114</v>
      </c>
      <c r="J658" s="108">
        <f>J660+J664+J680+J684</f>
        <v>0</v>
      </c>
      <c r="K658" s="50"/>
      <c r="L658" s="58" t="e">
        <f>ROUND(J658/H658*100,1)</f>
        <v>#DIV/0!</v>
      </c>
      <c r="M658" s="108">
        <f>M660+M664+M680+M684</f>
        <v>0</v>
      </c>
      <c r="N658" s="50"/>
      <c r="O658" s="58" t="e">
        <f>ROUND(M658/K658*100,1)</f>
        <v>#DIV/0!</v>
      </c>
    </row>
    <row r="659" spans="1:15" s="3" customFormat="1" ht="11.25" customHeight="1" hidden="1">
      <c r="A659" s="81" t="s">
        <v>11</v>
      </c>
      <c r="B659" s="185"/>
      <c r="C659" s="180"/>
      <c r="D659" s="165"/>
      <c r="E659" s="42"/>
      <c r="F659" s="150"/>
      <c r="G659" s="122"/>
      <c r="H659" s="50"/>
      <c r="I659" s="58"/>
      <c r="J659" s="122"/>
      <c r="K659" s="50"/>
      <c r="L659" s="58"/>
      <c r="M659" s="122"/>
      <c r="N659" s="50"/>
      <c r="O659" s="58"/>
    </row>
    <row r="660" spans="1:15" s="3" customFormat="1" ht="47.25" customHeight="1" hidden="1">
      <c r="A660" s="81" t="s">
        <v>179</v>
      </c>
      <c r="B660" s="185">
        <f>B75+B207+B249+B313+B414+B477+B594+B295+B626-B628</f>
        <v>3284.1</v>
      </c>
      <c r="C660" s="180"/>
      <c r="D660" s="161">
        <f>D75+D207+D249+D313+D414+D477+D594+D295+D626-D628</f>
        <v>0</v>
      </c>
      <c r="E660" s="63">
        <f>E75+E207+E249+E313+E414+E477+E594+E295+E626-E628</f>
        <v>471.09999999999997</v>
      </c>
      <c r="F660" s="150"/>
      <c r="G660" s="108">
        <f>G75+G207+G249+G313+G414+G477+G594+G295+G626-G628</f>
        <v>387.09999999999997</v>
      </c>
      <c r="H660" s="50"/>
      <c r="I660" s="58">
        <f t="shared" si="55"/>
        <v>82.2</v>
      </c>
      <c r="J660" s="108">
        <f>J75+J207+J249+J313+J414+J477+J594+J295+J626-J628</f>
        <v>0</v>
      </c>
      <c r="K660" s="50"/>
      <c r="L660" s="58" t="e">
        <f>ROUND(J660/H660*100,1)</f>
        <v>#DIV/0!</v>
      </c>
      <c r="M660" s="108">
        <f>M75+M207+M249+M313+M414+M477+M594+M295+M626-M628</f>
        <v>0</v>
      </c>
      <c r="N660" s="50"/>
      <c r="O660" s="58" t="e">
        <f>ROUND(M660/K660*100,1)</f>
        <v>#DIV/0!</v>
      </c>
    </row>
    <row r="661" spans="1:15" s="3" customFormat="1" ht="11.25" customHeight="1" hidden="1">
      <c r="A661" s="81" t="s">
        <v>11</v>
      </c>
      <c r="B661" s="185"/>
      <c r="C661" s="180"/>
      <c r="D661" s="165"/>
      <c r="E661" s="42"/>
      <c r="F661" s="150"/>
      <c r="G661" s="122"/>
      <c r="H661" s="50"/>
      <c r="I661" s="58"/>
      <c r="J661" s="122"/>
      <c r="K661" s="50"/>
      <c r="L661" s="58"/>
      <c r="M661" s="122"/>
      <c r="N661" s="50"/>
      <c r="O661" s="58"/>
    </row>
    <row r="662" spans="1:15" s="8" customFormat="1" ht="27.75" customHeight="1" hidden="1">
      <c r="A662" s="82" t="s">
        <v>125</v>
      </c>
      <c r="B662" s="187">
        <f>B318+B322+B419+B482+B486+B490+B495</f>
        <v>0</v>
      </c>
      <c r="C662" s="182"/>
      <c r="D662" s="163">
        <f>D318+D322+D419+D482+D486+D490+D495</f>
        <v>0</v>
      </c>
      <c r="E662" s="41">
        <f>E318+E322+E419+E482+E486+E490+E495</f>
        <v>0</v>
      </c>
      <c r="F662" s="151"/>
      <c r="G662" s="133">
        <f>G318+G322+G419+G482+G486+G490+G495</f>
        <v>0</v>
      </c>
      <c r="H662" s="139"/>
      <c r="I662" s="58" t="e">
        <f t="shared" si="55"/>
        <v>#DIV/0!</v>
      </c>
      <c r="J662" s="133">
        <f>J318+J322+J419+J482+J486+J490+J495</f>
        <v>0</v>
      </c>
      <c r="K662" s="139"/>
      <c r="L662" s="58" t="e">
        <f>ROUND(J662/H662*100,1)</f>
        <v>#DIV/0!</v>
      </c>
      <c r="M662" s="133">
        <f>M318+M322+M419+M482+M486+M490+M495</f>
        <v>0</v>
      </c>
      <c r="N662" s="139"/>
      <c r="O662" s="58" t="e">
        <f>ROUND(M662/K662*100,1)</f>
        <v>#DIV/0!</v>
      </c>
    </row>
    <row r="663" spans="1:15" s="8" customFormat="1" ht="16.5" customHeight="1" hidden="1">
      <c r="A663" s="82" t="s">
        <v>138</v>
      </c>
      <c r="B663" s="187">
        <f>B78+B80+B85+B87+B317+B321+B325+B418+B422+B481+B485+B489+B494</f>
        <v>17</v>
      </c>
      <c r="C663" s="182"/>
      <c r="D663" s="163">
        <f>D78+D80+D85+D87+D317+D321+D325+D418+D422+D481+D485+D489+D494</f>
        <v>0</v>
      </c>
      <c r="E663" s="41">
        <f>E78+E80+E85+E87+E317+E321+E325+E418+E422+E481+E485+E489+E494</f>
        <v>17</v>
      </c>
      <c r="F663" s="151"/>
      <c r="G663" s="133">
        <f>G78+G80+G85+G87+G317+G321+G325+G418+G422+G481+G485+G489+G494</f>
        <v>0</v>
      </c>
      <c r="H663" s="139"/>
      <c r="I663" s="58">
        <f t="shared" si="55"/>
        <v>0</v>
      </c>
      <c r="J663" s="133">
        <f>J78+J80+J85+J87+J317+J321+J325+J418+J422+J481+J485+J489+J494</f>
        <v>0</v>
      </c>
      <c r="K663" s="139"/>
      <c r="L663" s="58" t="e">
        <f>ROUND(J663/H663*100,1)</f>
        <v>#DIV/0!</v>
      </c>
      <c r="M663" s="133">
        <f>M78+M80+M85+M87+M317+M321+M325+M418+M422+M481+M485+M489+M494</f>
        <v>0</v>
      </c>
      <c r="N663" s="139"/>
      <c r="O663" s="58" t="e">
        <f>ROUND(M663/K663*100,1)</f>
        <v>#DIV/0!</v>
      </c>
    </row>
    <row r="664" spans="1:15" s="3" customFormat="1" ht="37.5" customHeight="1" hidden="1">
      <c r="A664" s="83" t="s">
        <v>108</v>
      </c>
      <c r="B664" s="185">
        <f>B92+B177+B185+B216+B270+B298+B330+B423+B496+B605+B624+B638</f>
        <v>4483.8</v>
      </c>
      <c r="C664" s="180"/>
      <c r="D664" s="161">
        <f>D92+D177+D185+D216+D270+D298+D330+D423+D496+D605+D624+D638</f>
        <v>0</v>
      </c>
      <c r="E664" s="63">
        <f>E92+E177+E185+E216+E270+E298+E330+E423+E496+E605+E624+E638</f>
        <v>4038.5000000000005</v>
      </c>
      <c r="F664" s="150"/>
      <c r="G664" s="108">
        <f>G92+G177+G185+G216+G270+G298+G330+G423+G496+G605+G624+G638</f>
        <v>4753.099999999999</v>
      </c>
      <c r="H664" s="50"/>
      <c r="I664" s="58">
        <f t="shared" si="55"/>
        <v>117.7</v>
      </c>
      <c r="J664" s="108">
        <f>J92+J177+J185+J216+J270+J298+J330+J423+J496+J605+J624+J638</f>
        <v>0</v>
      </c>
      <c r="K664" s="50"/>
      <c r="L664" s="58" t="e">
        <f>ROUND(J664/H664*100,1)</f>
        <v>#DIV/0!</v>
      </c>
      <c r="M664" s="108">
        <f>M92+M177+M185+M216+M270+M298+M330+M423+M496+M605+M624+M638</f>
        <v>0</v>
      </c>
      <c r="N664" s="50"/>
      <c r="O664" s="58" t="e">
        <f>ROUND(M664/K664*100,1)</f>
        <v>#DIV/0!</v>
      </c>
    </row>
    <row r="665" spans="1:15" s="3" customFormat="1" ht="11.25" customHeight="1" hidden="1">
      <c r="A665" s="82" t="s">
        <v>11</v>
      </c>
      <c r="B665" s="185"/>
      <c r="C665" s="180"/>
      <c r="D665" s="161"/>
      <c r="E665" s="63"/>
      <c r="F665" s="150"/>
      <c r="G665" s="108"/>
      <c r="H665" s="50"/>
      <c r="I665" s="58"/>
      <c r="J665" s="108"/>
      <c r="K665" s="50"/>
      <c r="L665" s="58"/>
      <c r="M665" s="108"/>
      <c r="N665" s="50"/>
      <c r="O665" s="58"/>
    </row>
    <row r="666" spans="1:15" s="8" customFormat="1" ht="16.5" customHeight="1" hidden="1">
      <c r="A666" s="82" t="s">
        <v>51</v>
      </c>
      <c r="B666" s="188">
        <f>B96+B110+B125+B140+B189+B334+B348+B360+B380+B391+B429+B441+B455+B502+B515+B529+B544+B568</f>
        <v>2451.9</v>
      </c>
      <c r="C666" s="180"/>
      <c r="D666" s="164">
        <f>D96+D110+D125+D140+D189+D334+D348+D360+D380+D391+D429+D441+D455+D502+D515+D529+D544+D568</f>
        <v>0</v>
      </c>
      <c r="E666" s="43">
        <f>E96+E110+E125+E140+E189+E334+E348+E360+E380+E391+E429+E441+E455+E502+E515+E529+E544+E568</f>
        <v>2451.9</v>
      </c>
      <c r="F666" s="150"/>
      <c r="G666" s="103">
        <f>G96+G110+G125+G140+G189+G334+G348+G360+G380+G391+G429+G441+G455+G502+G515+G529+G544+G568</f>
        <v>2503.2</v>
      </c>
      <c r="H666" s="50"/>
      <c r="I666" s="58">
        <f t="shared" si="55"/>
        <v>102.1</v>
      </c>
      <c r="J666" s="103">
        <f>J96+J110+J125+J140+J189+J334+J348+J360+J380+J391+J429+J441+J455+J502+J515+J529+J544+J568</f>
        <v>0</v>
      </c>
      <c r="K666" s="50"/>
      <c r="L666" s="58" t="e">
        <f aca="true" t="shared" si="56" ref="L666:L674">ROUND(J666/H666*100,1)</f>
        <v>#DIV/0!</v>
      </c>
      <c r="M666" s="103">
        <f>M96+M110+M125+M140+M189+M334+M348+M360+M380+M391+M429+M441+M455+M502+M515+M529+M544+M568</f>
        <v>0</v>
      </c>
      <c r="N666" s="50"/>
      <c r="O666" s="58" t="e">
        <f aca="true" t="shared" si="57" ref="O666:O674">ROUND(M666/K666*100,1)</f>
        <v>#DIV/0!</v>
      </c>
    </row>
    <row r="667" spans="1:15" s="33" customFormat="1" ht="12.75" customHeight="1" hidden="1">
      <c r="A667" s="83" t="s">
        <v>147</v>
      </c>
      <c r="B667" s="186">
        <f>B97+B111+B126+B141+B190+B335+B349+B361+B381+B392+B430+B442+B456+B503+B516+B530+B545+B569</f>
        <v>0</v>
      </c>
      <c r="C667" s="180"/>
      <c r="D667" s="162">
        <f>D97+D111+D126+D141+D190+D335+D349+D361+D381+D392+D430+D442+D456+D503+D516+D530+D545+D569</f>
        <v>0</v>
      </c>
      <c r="E667" s="64">
        <f>E97+E111+E126+E141+E190+E335+E349+E361+E381+E392+E430+E442+E456+E503+E516+E530+E545+E569</f>
        <v>0</v>
      </c>
      <c r="F667" s="150"/>
      <c r="G667" s="107">
        <f>G97+G111+G126+G141+G190+G335+G349+G361+G381+G392+G430+G442+G456+G503+G516+G530+G545+G569</f>
        <v>0</v>
      </c>
      <c r="H667" s="35"/>
      <c r="I667" s="58" t="e">
        <f t="shared" si="55"/>
        <v>#DIV/0!</v>
      </c>
      <c r="J667" s="107">
        <f>J97+J111+J126+J141+J190+J335+J349+J361+J381+J392+J430+J442+J456+J503+J516+J530+J545+J569</f>
        <v>0</v>
      </c>
      <c r="K667" s="35"/>
      <c r="L667" s="58" t="e">
        <f t="shared" si="56"/>
        <v>#DIV/0!</v>
      </c>
      <c r="M667" s="107">
        <f>M97+M111+M126+M141+M190+M335+M349+M361+M381+M392+M430+M442+M456+M503+M516+M530+M545+M569</f>
        <v>0</v>
      </c>
      <c r="N667" s="35"/>
      <c r="O667" s="58" t="e">
        <f t="shared" si="57"/>
        <v>#DIV/0!</v>
      </c>
    </row>
    <row r="668" spans="1:15" s="8" customFormat="1" ht="16.5" customHeight="1" hidden="1">
      <c r="A668" s="82" t="s">
        <v>52</v>
      </c>
      <c r="B668" s="188">
        <f>B98+B112+B127+B142+B191+B336+B350+B362+B382+B393+B431+B443+B457+B504+B517+B531+B546+B570</f>
        <v>243.4</v>
      </c>
      <c r="C668" s="180"/>
      <c r="D668" s="164">
        <f>D98+D112+D127+D142+D191+D336+D350+D362+D382+D393+D431+D443+D457+D504+D517+D531+D546+D570</f>
        <v>0</v>
      </c>
      <c r="E668" s="43">
        <f>E98+E112+E127+E142+E191+E336+E350+E362+E382+E393+E431+E443+E457+E504+E517+E531+E546+E570</f>
        <v>243.4</v>
      </c>
      <c r="F668" s="150"/>
      <c r="G668" s="103">
        <f>G98+G112+G127+G142+G191+G336+G350+G362+G382+G393+G431+G443+G457+G504+G517+G531+G546+G570</f>
        <v>258.2</v>
      </c>
      <c r="H668" s="50"/>
      <c r="I668" s="58">
        <f t="shared" si="55"/>
        <v>106.1</v>
      </c>
      <c r="J668" s="103">
        <f>J98+J112+J127+J142+J191+J336+J350+J362+J382+J393+J431+J443+J457+J504+J517+J531+J546+J570</f>
        <v>0</v>
      </c>
      <c r="K668" s="50"/>
      <c r="L668" s="58" t="e">
        <f t="shared" si="56"/>
        <v>#DIV/0!</v>
      </c>
      <c r="M668" s="103">
        <f>M98+M112+M127+M142+M191+M336+M350+M362+M382+M393+M431+M443+M457+M504+M517+M531+M546+M570</f>
        <v>0</v>
      </c>
      <c r="N668" s="50"/>
      <c r="O668" s="58" t="e">
        <f t="shared" si="57"/>
        <v>#DIV/0!</v>
      </c>
    </row>
    <row r="669" spans="1:15" s="8" customFormat="1" ht="16.5" customHeight="1" hidden="1">
      <c r="A669" s="82" t="s">
        <v>126</v>
      </c>
      <c r="B669" s="188">
        <f>B100+B114+B128+B143+B337+B351+B363+B383+B394+B432+B444+B458+B505+B518+B532+B547+B571</f>
        <v>0</v>
      </c>
      <c r="C669" s="180"/>
      <c r="D669" s="164">
        <f>D100+D114+D128+D143+D337+D351+D363+D383+D394+D432+D444+D458+D505+D518+D532+D547+D571</f>
        <v>0</v>
      </c>
      <c r="E669" s="43">
        <f>E100+E114+E128+E143+E337+E351+E363+E383+E394+E432+E444+E458+E505+E518+E532+E547+E571</f>
        <v>0</v>
      </c>
      <c r="F669" s="150"/>
      <c r="G669" s="103">
        <f>G100+G114+G128+G143+G337+G351+G363+G383+G394+G432+G444+G458+G505+G518+G532+G547+G571</f>
        <v>0</v>
      </c>
      <c r="H669" s="50"/>
      <c r="I669" s="58" t="e">
        <f t="shared" si="55"/>
        <v>#DIV/0!</v>
      </c>
      <c r="J669" s="103">
        <f>J100+J114+J128+J143+J337+J351+J363+J383+J394+J432+J444+J458+J505+J518+J532+J547+J571</f>
        <v>0</v>
      </c>
      <c r="K669" s="50"/>
      <c r="L669" s="58" t="e">
        <f t="shared" si="56"/>
        <v>#DIV/0!</v>
      </c>
      <c r="M669" s="103">
        <f>M100+M114+M128+M143+M337+M351+M363+M383+M394+M432+M444+M458+M505+M518+M532+M547+M571</f>
        <v>0</v>
      </c>
      <c r="N669" s="50"/>
      <c r="O669" s="58" t="e">
        <f t="shared" si="57"/>
        <v>#DIV/0!</v>
      </c>
    </row>
    <row r="670" spans="1:15" s="8" customFormat="1" ht="28.5" customHeight="1" hidden="1">
      <c r="A670" s="82" t="s">
        <v>54</v>
      </c>
      <c r="B670" s="188">
        <f>B99+B113</f>
        <v>0</v>
      </c>
      <c r="C670" s="180"/>
      <c r="D670" s="164">
        <f>D99+D113</f>
        <v>0</v>
      </c>
      <c r="E670" s="43">
        <f>E99+E113</f>
        <v>0</v>
      </c>
      <c r="F670" s="150"/>
      <c r="G670" s="103">
        <f>G99+G113</f>
        <v>0</v>
      </c>
      <c r="H670" s="50"/>
      <c r="I670" s="58" t="e">
        <f t="shared" si="55"/>
        <v>#DIV/0!</v>
      </c>
      <c r="J670" s="103">
        <f>J99+J113</f>
        <v>0</v>
      </c>
      <c r="K670" s="50"/>
      <c r="L670" s="58" t="e">
        <f t="shared" si="56"/>
        <v>#DIV/0!</v>
      </c>
      <c r="M670" s="103">
        <f>M99+M113</f>
        <v>0</v>
      </c>
      <c r="N670" s="50"/>
      <c r="O670" s="58" t="e">
        <f t="shared" si="57"/>
        <v>#DIV/0!</v>
      </c>
    </row>
    <row r="671" spans="1:15" s="8" customFormat="1" ht="15.75" customHeight="1" hidden="1">
      <c r="A671" s="82" t="s">
        <v>73</v>
      </c>
      <c r="B671" s="188">
        <f>B507+B534+B549</f>
        <v>0</v>
      </c>
      <c r="C671" s="180"/>
      <c r="D671" s="164">
        <f>D507+D534+D549</f>
        <v>0</v>
      </c>
      <c r="E671" s="43">
        <f>E507+E534+E549</f>
        <v>0</v>
      </c>
      <c r="F671" s="150"/>
      <c r="G671" s="103">
        <f>G507+G534+G549</f>
        <v>0</v>
      </c>
      <c r="H671" s="50"/>
      <c r="I671" s="58" t="e">
        <f t="shared" si="55"/>
        <v>#DIV/0!</v>
      </c>
      <c r="J671" s="103">
        <f>J507+J534+J549</f>
        <v>0</v>
      </c>
      <c r="K671" s="50"/>
      <c r="L671" s="58" t="e">
        <f t="shared" si="56"/>
        <v>#DIV/0!</v>
      </c>
      <c r="M671" s="103">
        <f>M507+M534+M549</f>
        <v>0</v>
      </c>
      <c r="N671" s="50"/>
      <c r="O671" s="58" t="e">
        <f t="shared" si="57"/>
        <v>#DIV/0!</v>
      </c>
    </row>
    <row r="672" spans="1:15" s="8" customFormat="1" ht="15.75" customHeight="1" hidden="1">
      <c r="A672" s="82" t="s">
        <v>166</v>
      </c>
      <c r="B672" s="188">
        <f>B149+B150+B151+B152+B153+B156+B223+B233+B234+B274+B275+B282+B400+B464+B374+B375+B562+B563+B577+B611+B616</f>
        <v>244.2</v>
      </c>
      <c r="C672" s="180"/>
      <c r="D672" s="164">
        <f>D149+D150+D151+D152+D153+D156+D223+D233+D234+D274+D275+D282+D400+D464+D374+D375+D562+D563+D577+D611+D616</f>
        <v>0</v>
      </c>
      <c r="E672" s="43">
        <f>E149+E150+E151+E152+E153+E156+E223+E233+E234+E274+E275+E282+E400+E464+E374+E375+E562+E563+E577+E611+E616</f>
        <v>244.2</v>
      </c>
      <c r="F672" s="150"/>
      <c r="G672" s="103">
        <f>G149+G150+G151+G152+G153+G156+G223+G233+G234+G274+G275+G282+G400+G464+G374+G375+G562+G563+G577+G611+G616</f>
        <v>269.3</v>
      </c>
      <c r="H672" s="50"/>
      <c r="I672" s="58">
        <f t="shared" si="55"/>
        <v>110.3</v>
      </c>
      <c r="J672" s="103">
        <f>J149+J150+J151+J152+J153+J156+J223+J233+J234+J274+J275+J282+J400+J464+J374+J375+J562+J563+J577+J611+J616</f>
        <v>0</v>
      </c>
      <c r="K672" s="50"/>
      <c r="L672" s="58" t="e">
        <f t="shared" si="56"/>
        <v>#DIV/0!</v>
      </c>
      <c r="M672" s="103">
        <f>M149+M150+M151+M152+M153+M156+M223+M233+M234+M274+M275+M282+M400+M464+M374+M375+M562+M563+M577+M611+M616</f>
        <v>0</v>
      </c>
      <c r="N672" s="50"/>
      <c r="O672" s="58" t="e">
        <f t="shared" si="57"/>
        <v>#DIV/0!</v>
      </c>
    </row>
    <row r="673" spans="1:15" s="8" customFormat="1" ht="15.75" customHeight="1" hidden="1">
      <c r="A673" s="82" t="s">
        <v>53</v>
      </c>
      <c r="B673" s="188">
        <f>B664-B666-B668-B669-B670-B671-B672-B674</f>
        <v>1540.8999999999999</v>
      </c>
      <c r="C673" s="180"/>
      <c r="D673" s="164">
        <f>D664-D666-D668-D669-D670-D671-D672-D674</f>
        <v>0</v>
      </c>
      <c r="E673" s="43">
        <f>E664-E666-E668-E669-E670-E671-E672-E674</f>
        <v>1095.6000000000001</v>
      </c>
      <c r="F673" s="150"/>
      <c r="G673" s="103">
        <f>G664-G666-G668-G669-G670-G671-G672-G674</f>
        <v>1722.3999999999996</v>
      </c>
      <c r="H673" s="50"/>
      <c r="I673" s="58">
        <f t="shared" si="55"/>
        <v>157.2</v>
      </c>
      <c r="J673" s="103">
        <f>J664-J666-J668-J669-J670-J671-J672-J674</f>
        <v>0</v>
      </c>
      <c r="K673" s="50"/>
      <c r="L673" s="58" t="e">
        <f t="shared" si="56"/>
        <v>#DIV/0!</v>
      </c>
      <c r="M673" s="103">
        <f>M664-M666-M668-M669-M670-M671-M672-M674</f>
        <v>0</v>
      </c>
      <c r="N673" s="50"/>
      <c r="O673" s="58" t="e">
        <f t="shared" si="57"/>
        <v>#DIV/0!</v>
      </c>
    </row>
    <row r="674" spans="1:15" s="8" customFormat="1" ht="16.5" customHeight="1" hidden="1">
      <c r="A674" s="82" t="s">
        <v>58</v>
      </c>
      <c r="B674" s="188">
        <f>SUM(B676:B677)</f>
        <v>3.4</v>
      </c>
      <c r="C674" s="180"/>
      <c r="D674" s="164">
        <f>SUM(D676:D677)</f>
        <v>0</v>
      </c>
      <c r="E674" s="43">
        <f>SUM(E676:E677)</f>
        <v>3.4</v>
      </c>
      <c r="F674" s="150"/>
      <c r="G674" s="103">
        <f>SUM(G676:G677)</f>
        <v>0</v>
      </c>
      <c r="H674" s="50"/>
      <c r="I674" s="58">
        <f t="shared" si="55"/>
        <v>0</v>
      </c>
      <c r="J674" s="103">
        <f>SUM(J676:J677)</f>
        <v>0</v>
      </c>
      <c r="K674" s="50"/>
      <c r="L674" s="58" t="e">
        <f t="shared" si="56"/>
        <v>#DIV/0!</v>
      </c>
      <c r="M674" s="103">
        <f>SUM(M676:M677)</f>
        <v>0</v>
      </c>
      <c r="N674" s="50"/>
      <c r="O674" s="58" t="e">
        <f t="shared" si="57"/>
        <v>#DIV/0!</v>
      </c>
    </row>
    <row r="675" spans="1:15" s="3" customFormat="1" ht="11.25" customHeight="1" hidden="1">
      <c r="A675" s="82" t="s">
        <v>11</v>
      </c>
      <c r="B675" s="185"/>
      <c r="C675" s="180"/>
      <c r="D675" s="161"/>
      <c r="E675" s="63"/>
      <c r="F675" s="150"/>
      <c r="G675" s="108"/>
      <c r="H675" s="50"/>
      <c r="I675" s="58"/>
      <c r="J675" s="108"/>
      <c r="K675" s="50"/>
      <c r="L675" s="58"/>
      <c r="M675" s="108"/>
      <c r="N675" s="50"/>
      <c r="O675" s="58"/>
    </row>
    <row r="676" spans="1:15" s="8" customFormat="1" ht="16.5" customHeight="1" hidden="1">
      <c r="A676" s="82" t="s">
        <v>56</v>
      </c>
      <c r="B676" s="188">
        <f>B104+B118+B132+B147+B341+B355+B367+B387+B398+B436+B448+B462+B510+B522+B537+B552+B575</f>
        <v>3.4</v>
      </c>
      <c r="C676" s="180"/>
      <c r="D676" s="164">
        <f>D104+D118+D132+D147+D341+D355+D367+D387+D398+D436+D448+D462+D510+D522+D537+D552+D575</f>
        <v>0</v>
      </c>
      <c r="E676" s="43">
        <f>E104+E118+E132+E147+E341+E355+E367+E387+E398+E436+E448+E462+E510+E522+E537+E552+E575</f>
        <v>3.4</v>
      </c>
      <c r="F676" s="150"/>
      <c r="G676" s="103">
        <f>G104+G118+G132+G147+G341+G355+G367+G387+G398+G436+G448+G462+G510+G522+G537+G552+G575</f>
        <v>0</v>
      </c>
      <c r="H676" s="50"/>
      <c r="I676" s="58">
        <f t="shared" si="55"/>
        <v>0</v>
      </c>
      <c r="J676" s="103">
        <f>J104+J118+J132+J147+J341+J355+J367+J387+J398+J436+J448+J462+J510+J522+J537+J552+J575</f>
        <v>0</v>
      </c>
      <c r="K676" s="50"/>
      <c r="L676" s="58" t="e">
        <f>ROUND(J676/H676*100,1)</f>
        <v>#DIV/0!</v>
      </c>
      <c r="M676" s="103">
        <f>M104+M118+M132+M147+M341+M355+M367+M387+M398+M436+M448+M462+M510+M522+M537+M552+M575</f>
        <v>0</v>
      </c>
      <c r="N676" s="50"/>
      <c r="O676" s="58" t="e">
        <f>ROUND(M676/K676*100,1)</f>
        <v>#DIV/0!</v>
      </c>
    </row>
    <row r="677" spans="1:15" s="8" customFormat="1" ht="16.5" customHeight="1" hidden="1">
      <c r="A677" s="82" t="s">
        <v>57</v>
      </c>
      <c r="B677" s="188">
        <f>B105+B119+B133+B148+B342+B356+B368+B388+B399+B437+B449+B463+B511+B523+B538+B553+B576+B560+B561</f>
        <v>0</v>
      </c>
      <c r="C677" s="180"/>
      <c r="D677" s="164">
        <f>D105+D119+D133+D148+D342+D356+D368+D388+D399+D437+D449+D463+D511+D523+D538+D553+D576+D560+D561</f>
        <v>0</v>
      </c>
      <c r="E677" s="43">
        <f>E105+E119+E133+E148+E342+E356+E368+E388+E399+E437+E449+E463+E511+E523+E538+E553+E576+E560+E561</f>
        <v>0</v>
      </c>
      <c r="F677" s="150"/>
      <c r="G677" s="103">
        <f>G105+G119+G133+G148+G342+G356+G368+G388+G399+G437+G449+G463+G511+G523+G538+G553+G576+G560+G561</f>
        <v>0</v>
      </c>
      <c r="H677" s="50"/>
      <c r="I677" s="58" t="e">
        <f t="shared" si="55"/>
        <v>#DIV/0!</v>
      </c>
      <c r="J677" s="103">
        <f>J105+J119+J133+J148+J342+J356+J368+J388+J399+J437+J449+J463+J511+J523+J538+J553+J576+J560+J561</f>
        <v>0</v>
      </c>
      <c r="K677" s="50"/>
      <c r="L677" s="58" t="e">
        <f>ROUND(J677/H677*100,1)</f>
        <v>#DIV/0!</v>
      </c>
      <c r="M677" s="103">
        <f>M105+M119+M133+M148+M342+M356+M368+M388+M399+M437+M449+M463+M511+M523+M538+M553+M576+M560+M561</f>
        <v>0</v>
      </c>
      <c r="N677" s="50"/>
      <c r="O677" s="58" t="e">
        <f>ROUND(M677/K677*100,1)</f>
        <v>#DIV/0!</v>
      </c>
    </row>
    <row r="678" spans="1:15" s="33" customFormat="1" ht="14.25" customHeight="1" hidden="1">
      <c r="A678" s="83" t="s">
        <v>165</v>
      </c>
      <c r="B678" s="186">
        <f>B342+B356+B368+B437+B449+B511+B523+B538+B553</f>
        <v>0</v>
      </c>
      <c r="C678" s="180"/>
      <c r="D678" s="162">
        <f>D342+D356+D368+D437+D449+D511+D523+D538+D553</f>
        <v>0</v>
      </c>
      <c r="E678" s="64">
        <f>E342+E356+E368+E437+E449+E511+E523+E538+E553</f>
        <v>0</v>
      </c>
      <c r="F678" s="150"/>
      <c r="G678" s="107">
        <f>G342+G356+G368+G437+G449+G511+G523+G538+G553</f>
        <v>0</v>
      </c>
      <c r="H678" s="35"/>
      <c r="I678" s="58" t="e">
        <f t="shared" si="55"/>
        <v>#DIV/0!</v>
      </c>
      <c r="J678" s="107">
        <f>J342+J356+J368+J437+J449+J511+J523+J538+J553</f>
        <v>0</v>
      </c>
      <c r="K678" s="35"/>
      <c r="L678" s="58" t="e">
        <f>ROUND(J678/H678*100,1)</f>
        <v>#DIV/0!</v>
      </c>
      <c r="M678" s="107">
        <f>M342+M356+M368+M437+M449+M511+M523+M538+M553</f>
        <v>0</v>
      </c>
      <c r="N678" s="35"/>
      <c r="O678" s="58" t="e">
        <f>ROUND(M678/K678*100,1)</f>
        <v>#DIV/0!</v>
      </c>
    </row>
    <row r="679" spans="1:15" s="33" customFormat="1" ht="14.25" customHeight="1" hidden="1">
      <c r="A679" s="83" t="s">
        <v>167</v>
      </c>
      <c r="B679" s="186">
        <f>B560+B561</f>
        <v>0</v>
      </c>
      <c r="C679" s="180"/>
      <c r="D679" s="162">
        <f>D560+D561</f>
        <v>0</v>
      </c>
      <c r="E679" s="64">
        <f>E560+E561</f>
        <v>0</v>
      </c>
      <c r="F679" s="150"/>
      <c r="G679" s="107">
        <f>G560+G561</f>
        <v>0</v>
      </c>
      <c r="H679" s="35"/>
      <c r="I679" s="58" t="e">
        <f t="shared" si="55"/>
        <v>#DIV/0!</v>
      </c>
      <c r="J679" s="107">
        <f>J560+J561</f>
        <v>0</v>
      </c>
      <c r="K679" s="35"/>
      <c r="L679" s="58" t="e">
        <f>ROUND(J679/H679*100,1)</f>
        <v>#DIV/0!</v>
      </c>
      <c r="M679" s="107">
        <f>M560+M561</f>
        <v>0</v>
      </c>
      <c r="N679" s="35"/>
      <c r="O679" s="58" t="e">
        <f>ROUND(M679/K679*100,1)</f>
        <v>#DIV/0!</v>
      </c>
    </row>
    <row r="680" spans="1:15" s="10" customFormat="1" ht="14.25" customHeight="1" hidden="1">
      <c r="A680" s="28" t="s">
        <v>164</v>
      </c>
      <c r="B680" s="185">
        <f>SUM(B682:B683)</f>
        <v>0</v>
      </c>
      <c r="C680" s="180"/>
      <c r="D680" s="161">
        <f>SUM(D682:D683)</f>
        <v>0</v>
      </c>
      <c r="E680" s="63">
        <f>SUM(E682:E683)</f>
        <v>0</v>
      </c>
      <c r="F680" s="150"/>
      <c r="G680" s="108">
        <f>SUM(G682:G683)</f>
        <v>0</v>
      </c>
      <c r="H680" s="50"/>
      <c r="I680" s="58" t="e">
        <f t="shared" si="55"/>
        <v>#DIV/0!</v>
      </c>
      <c r="J680" s="108">
        <f>SUM(J682:J683)</f>
        <v>0</v>
      </c>
      <c r="K680" s="50"/>
      <c r="L680" s="58" t="e">
        <f>ROUND(J680/H680*100,1)</f>
        <v>#DIV/0!</v>
      </c>
      <c r="M680" s="108">
        <f>SUM(M682:M683)</f>
        <v>0</v>
      </c>
      <c r="N680" s="50"/>
      <c r="O680" s="58" t="e">
        <f>ROUND(M680/K680*100,1)</f>
        <v>#DIV/0!</v>
      </c>
    </row>
    <row r="681" spans="1:15" s="3" customFormat="1" ht="11.25" customHeight="1" hidden="1">
      <c r="A681" s="82" t="s">
        <v>11</v>
      </c>
      <c r="B681" s="185"/>
      <c r="C681" s="180"/>
      <c r="D681" s="161"/>
      <c r="E681" s="63"/>
      <c r="F681" s="150"/>
      <c r="G681" s="108"/>
      <c r="H681" s="50"/>
      <c r="I681" s="58"/>
      <c r="J681" s="108"/>
      <c r="K681" s="50"/>
      <c r="L681" s="58"/>
      <c r="M681" s="108"/>
      <c r="N681" s="50"/>
      <c r="O681" s="58"/>
    </row>
    <row r="682" spans="1:15" s="8" customFormat="1" ht="16.5" customHeight="1" hidden="1">
      <c r="A682" s="82" t="s">
        <v>51</v>
      </c>
      <c r="B682" s="188">
        <f>B162+B166+B170</f>
        <v>0</v>
      </c>
      <c r="C682" s="180"/>
      <c r="D682" s="164">
        <f>D162+D166+D170</f>
        <v>0</v>
      </c>
      <c r="E682" s="43">
        <f>E162+E166+E170</f>
        <v>0</v>
      </c>
      <c r="F682" s="150"/>
      <c r="G682" s="103">
        <f>G162+G166+G170</f>
        <v>0</v>
      </c>
      <c r="H682" s="50"/>
      <c r="I682" s="58" t="e">
        <f t="shared" si="55"/>
        <v>#DIV/0!</v>
      </c>
      <c r="J682" s="103">
        <f>J162+J166+J170</f>
        <v>0</v>
      </c>
      <c r="K682" s="50"/>
      <c r="L682" s="58" t="e">
        <f>ROUND(J682/H682*100,1)</f>
        <v>#DIV/0!</v>
      </c>
      <c r="M682" s="103">
        <f>M162+M166+M170</f>
        <v>0</v>
      </c>
      <c r="N682" s="50"/>
      <c r="O682" s="58" t="e">
        <f>ROUND(M682/K682*100,1)</f>
        <v>#DIV/0!</v>
      </c>
    </row>
    <row r="683" spans="1:15" s="8" customFormat="1" ht="15.75" customHeight="1" hidden="1">
      <c r="A683" s="82" t="s">
        <v>53</v>
      </c>
      <c r="B683" s="188">
        <f>B163+B167+B171</f>
        <v>0</v>
      </c>
      <c r="C683" s="180"/>
      <c r="D683" s="164">
        <f>D163+D167+D171</f>
        <v>0</v>
      </c>
      <c r="E683" s="43">
        <f>E163+E167+E171</f>
        <v>0</v>
      </c>
      <c r="F683" s="150"/>
      <c r="G683" s="103">
        <f>G163+G167+G171</f>
        <v>0</v>
      </c>
      <c r="H683" s="50"/>
      <c r="I683" s="58" t="e">
        <f t="shared" si="55"/>
        <v>#DIV/0!</v>
      </c>
      <c r="J683" s="103">
        <f>J163+J167+J171</f>
        <v>0</v>
      </c>
      <c r="K683" s="50"/>
      <c r="L683" s="58" t="e">
        <f>ROUND(J683/H683*100,1)</f>
        <v>#DIV/0!</v>
      </c>
      <c r="M683" s="103">
        <f>M163+M167+M171</f>
        <v>0</v>
      </c>
      <c r="N683" s="50"/>
      <c r="O683" s="58" t="e">
        <f>ROUND(M683/K683*100,1)</f>
        <v>#DIV/0!</v>
      </c>
    </row>
    <row r="684" spans="1:15" s="3" customFormat="1" ht="20.25" customHeight="1" hidden="1">
      <c r="A684" s="94" t="s">
        <v>163</v>
      </c>
      <c r="B684" s="185"/>
      <c r="C684" s="180"/>
      <c r="D684" s="166"/>
      <c r="E684" s="40"/>
      <c r="F684" s="150"/>
      <c r="G684" s="121"/>
      <c r="H684" s="50"/>
      <c r="I684" s="104"/>
      <c r="J684" s="121"/>
      <c r="K684" s="50"/>
      <c r="L684" s="104"/>
      <c r="M684" s="121"/>
      <c r="N684" s="50"/>
      <c r="O684" s="104"/>
    </row>
    <row r="685" spans="1:15" s="3" customFormat="1" ht="11.25" customHeight="1" hidden="1">
      <c r="A685" s="82" t="s">
        <v>11</v>
      </c>
      <c r="B685" s="185"/>
      <c r="C685" s="180"/>
      <c r="D685" s="161"/>
      <c r="E685" s="63"/>
      <c r="F685" s="150"/>
      <c r="G685" s="108"/>
      <c r="H685" s="50"/>
      <c r="I685" s="104"/>
      <c r="J685" s="108"/>
      <c r="K685" s="50"/>
      <c r="L685" s="104"/>
      <c r="M685" s="108"/>
      <c r="N685" s="50"/>
      <c r="O685" s="104"/>
    </row>
    <row r="686" spans="1:15" s="8" customFormat="1" ht="16.5" customHeight="1" hidden="1">
      <c r="A686" s="82" t="s">
        <v>51</v>
      </c>
      <c r="B686" s="188"/>
      <c r="C686" s="180"/>
      <c r="D686" s="164"/>
      <c r="E686" s="43"/>
      <c r="F686" s="150"/>
      <c r="G686" s="103"/>
      <c r="H686" s="50"/>
      <c r="I686" s="104"/>
      <c r="J686" s="103"/>
      <c r="K686" s="50"/>
      <c r="L686" s="104"/>
      <c r="M686" s="103"/>
      <c r="N686" s="50"/>
      <c r="O686" s="104"/>
    </row>
    <row r="687" spans="1:15" s="8" customFormat="1" ht="15.75" customHeight="1" hidden="1">
      <c r="A687" s="82" t="s">
        <v>53</v>
      </c>
      <c r="B687" s="188"/>
      <c r="C687" s="180"/>
      <c r="D687" s="164"/>
      <c r="E687" s="43"/>
      <c r="F687" s="150"/>
      <c r="G687" s="103"/>
      <c r="H687" s="50"/>
      <c r="I687" s="104"/>
      <c r="J687" s="103"/>
      <c r="K687" s="50"/>
      <c r="L687" s="104"/>
      <c r="M687" s="103"/>
      <c r="N687" s="50"/>
      <c r="O687" s="104"/>
    </row>
    <row r="688" spans="1:15" s="7" customFormat="1" ht="17.25" customHeight="1">
      <c r="A688" s="95" t="s">
        <v>10</v>
      </c>
      <c r="B688" s="185">
        <f>B61-B62</f>
        <v>-53.30000000000018</v>
      </c>
      <c r="C688" s="198"/>
      <c r="D688" s="161">
        <f>D61-D62</f>
        <v>0</v>
      </c>
      <c r="E688" s="68">
        <f>E61-E62</f>
        <v>-4509.6</v>
      </c>
      <c r="F688" s="150"/>
      <c r="G688" s="113">
        <f>G61-G62</f>
        <v>0</v>
      </c>
      <c r="H688" s="50"/>
      <c r="I688" s="143">
        <f>ROUND(G688/B688*100,1)</f>
        <v>0</v>
      </c>
      <c r="J688" s="113" t="e">
        <f>J61-J62</f>
        <v>#REF!</v>
      </c>
      <c r="K688" s="50"/>
      <c r="L688" s="143" t="e">
        <f>ROUND(J688/G688*100,1)</f>
        <v>#REF!</v>
      </c>
      <c r="M688" s="113" t="e">
        <f>M61-M62</f>
        <v>#REF!</v>
      </c>
      <c r="N688" s="50"/>
      <c r="O688" s="143" t="e">
        <f>ROUND(M688/J688*100,1)</f>
        <v>#REF!</v>
      </c>
    </row>
    <row r="689" spans="1:15" s="34" customFormat="1" ht="35.25" customHeight="1">
      <c r="A689" s="96" t="s">
        <v>98</v>
      </c>
      <c r="B689" s="44">
        <f>ROUND(-B688/(B6-B10-B14-B16)*100,1)</f>
        <v>4</v>
      </c>
      <c r="C689" s="198"/>
      <c r="D689" s="174" t="e">
        <f>ROUND(-D688/(D6-D10-D14-D16)*100,1)</f>
        <v>#DIV/0!</v>
      </c>
      <c r="E689" s="47" t="e">
        <f>ROUND(-E688/(E6-E10-E14-E16)*100,1)</f>
        <v>#DIV/0!</v>
      </c>
      <c r="F689" s="150"/>
      <c r="G689" s="134">
        <f>ROUND(-G688/(G6-G10-G14-G16)*100,1)</f>
        <v>0</v>
      </c>
      <c r="H689" s="35"/>
      <c r="I689" s="140"/>
      <c r="J689" s="134" t="e">
        <f>ROUND(-J688/(J6-J10-J14-J16)*100,1)</f>
        <v>#REF!</v>
      </c>
      <c r="K689" s="35"/>
      <c r="L689" s="140"/>
      <c r="M689" s="134" t="e">
        <f>ROUND(-M688/(M6-M10-M14-M16)*100,1)</f>
        <v>#REF!</v>
      </c>
      <c r="N689" s="35"/>
      <c r="O689" s="140"/>
    </row>
    <row r="690" spans="1:15" s="34" customFormat="1" ht="15.75" customHeight="1" thickBot="1">
      <c r="A690" s="97" t="s">
        <v>104</v>
      </c>
      <c r="B690" s="199">
        <f>ROUND((B6-B10-B14-B16)*5%,1)</f>
        <v>66.9</v>
      </c>
      <c r="C690" s="200"/>
      <c r="D690" s="175">
        <f>ROUND((D6-D10-D14-D16)*5%,1)</f>
        <v>0</v>
      </c>
      <c r="E690" s="66">
        <f>ROUND((E6-E10-E14-E16)*5%,1)</f>
        <v>0</v>
      </c>
      <c r="F690" s="153"/>
      <c r="G690" s="109">
        <f>ROUND((G6-G10-G14-G16)*5%,1)</f>
        <v>77.8</v>
      </c>
      <c r="H690" s="65"/>
      <c r="I690" s="141"/>
      <c r="J690" s="109">
        <f>ROUND((J6-J10-J14-J16)*5%,1)</f>
        <v>0</v>
      </c>
      <c r="K690" s="65"/>
      <c r="L690" s="141"/>
      <c r="M690" s="109">
        <f>ROUND((M6-M10-M14-M16)*5%,1)</f>
        <v>0</v>
      </c>
      <c r="N690" s="65"/>
      <c r="O690" s="141"/>
    </row>
    <row r="691" spans="1:15" s="34" customFormat="1" ht="15.75" customHeight="1">
      <c r="A691" s="37"/>
      <c r="B691" s="48"/>
      <c r="C691" s="145"/>
      <c r="D691" s="38"/>
      <c r="E691" s="38"/>
      <c r="F691" s="145"/>
      <c r="G691" s="110"/>
      <c r="H691" s="39"/>
      <c r="I691" s="111"/>
      <c r="J691" s="110"/>
      <c r="K691" s="39"/>
      <c r="L691" s="111"/>
      <c r="M691" s="110"/>
      <c r="N691" s="39"/>
      <c r="O691" s="111"/>
    </row>
    <row r="692" spans="1:15" s="3" customFormat="1" ht="15.75">
      <c r="A692" s="98" t="s">
        <v>198</v>
      </c>
      <c r="B692" s="98"/>
      <c r="C692" s="146"/>
      <c r="D692" s="98"/>
      <c r="E692" s="6"/>
      <c r="F692" s="146"/>
      <c r="G692" s="112"/>
      <c r="H692" s="99"/>
      <c r="I692" s="112"/>
      <c r="J692" s="112"/>
      <c r="K692" s="99"/>
      <c r="L692" s="112"/>
      <c r="M692" s="112"/>
      <c r="N692" s="99"/>
      <c r="O692" s="112"/>
    </row>
    <row r="693" spans="1:15" s="3" customFormat="1" ht="15.75">
      <c r="A693" s="98"/>
      <c r="B693" s="100"/>
      <c r="C693" s="146"/>
      <c r="D693" s="100"/>
      <c r="E693" s="30"/>
      <c r="F693" s="146"/>
      <c r="G693" s="112"/>
      <c r="H693" s="99"/>
      <c r="I693" s="112"/>
      <c r="J693" s="112"/>
      <c r="K693" s="99"/>
      <c r="L693" s="112"/>
      <c r="M693" s="112"/>
      <c r="N693" s="99"/>
      <c r="O693" s="112"/>
    </row>
    <row r="694" spans="1:15" s="3" customFormat="1" ht="15.75">
      <c r="A694" s="98"/>
      <c r="B694" s="98"/>
      <c r="C694" s="146"/>
      <c r="D694" s="98"/>
      <c r="E694" s="6"/>
      <c r="F694" s="146"/>
      <c r="G694" s="6"/>
      <c r="H694" s="99"/>
      <c r="I694" s="6"/>
      <c r="J694" s="6"/>
      <c r="K694" s="99"/>
      <c r="L694" s="6"/>
      <c r="M694" s="6"/>
      <c r="N694" s="99"/>
      <c r="O694" s="6"/>
    </row>
    <row r="695" spans="1:15" s="3" customFormat="1" ht="15.75">
      <c r="A695" s="98"/>
      <c r="B695" s="98"/>
      <c r="C695" s="146"/>
      <c r="D695" s="98"/>
      <c r="E695" s="6"/>
      <c r="F695" s="146"/>
      <c r="G695" s="6"/>
      <c r="H695" s="99"/>
      <c r="I695" s="6"/>
      <c r="J695" s="6"/>
      <c r="K695" s="99"/>
      <c r="L695" s="6"/>
      <c r="M695" s="6"/>
      <c r="N695" s="99"/>
      <c r="O695" s="6"/>
    </row>
    <row r="696" spans="1:14" ht="15.75">
      <c r="A696" s="101"/>
      <c r="B696" s="101"/>
      <c r="D696" s="101"/>
      <c r="H696" s="102"/>
      <c r="K696" s="102"/>
      <c r="N696" s="102"/>
    </row>
    <row r="697" spans="1:14" ht="15.75">
      <c r="A697" s="101"/>
      <c r="B697" s="101"/>
      <c r="D697" s="101"/>
      <c r="H697" s="102"/>
      <c r="K697" s="102"/>
      <c r="N697" s="102"/>
    </row>
    <row r="698" spans="1:14" ht="15.75">
      <c r="A698" s="101"/>
      <c r="B698" s="101"/>
      <c r="D698" s="101"/>
      <c r="H698" s="102"/>
      <c r="K698" s="102"/>
      <c r="N698" s="102"/>
    </row>
    <row r="699" spans="1:14" ht="15.75">
      <c r="A699" s="101"/>
      <c r="B699" s="101"/>
      <c r="D699" s="101"/>
      <c r="H699" s="102"/>
      <c r="K699" s="102"/>
      <c r="N699" s="102"/>
    </row>
    <row r="700" spans="1:14" ht="15.75">
      <c r="A700" s="101"/>
      <c r="B700" s="101"/>
      <c r="D700" s="101"/>
      <c r="H700" s="102"/>
      <c r="K700" s="102"/>
      <c r="N700" s="102"/>
    </row>
    <row r="701" spans="1:14" ht="15.75">
      <c r="A701" s="101"/>
      <c r="B701" s="101"/>
      <c r="D701" s="101"/>
      <c r="H701" s="102"/>
      <c r="K701" s="102"/>
      <c r="N701" s="102"/>
    </row>
    <row r="702" spans="1:14" ht="15.75">
      <c r="A702" s="101"/>
      <c r="B702" s="101"/>
      <c r="D702" s="101"/>
      <c r="H702" s="102"/>
      <c r="K702" s="102"/>
      <c r="N702" s="102"/>
    </row>
    <row r="703" spans="1:14" ht="15.75">
      <c r="A703" s="101"/>
      <c r="B703" s="101"/>
      <c r="D703" s="101"/>
      <c r="H703" s="102"/>
      <c r="K703" s="102"/>
      <c r="N703" s="102"/>
    </row>
    <row r="704" spans="1:14" ht="15.75">
      <c r="A704" s="101"/>
      <c r="B704" s="101"/>
      <c r="D704" s="101"/>
      <c r="H704" s="102"/>
      <c r="K704" s="102"/>
      <c r="N704" s="102"/>
    </row>
    <row r="705" spans="1:14" ht="15.75">
      <c r="A705" s="101"/>
      <c r="B705" s="101"/>
      <c r="D705" s="101"/>
      <c r="H705" s="102"/>
      <c r="K705" s="102"/>
      <c r="N705" s="102"/>
    </row>
    <row r="706" spans="1:14" ht="15.75">
      <c r="A706" s="101"/>
      <c r="B706" s="101"/>
      <c r="D706" s="101"/>
      <c r="H706" s="102"/>
      <c r="K706" s="102"/>
      <c r="N706" s="102"/>
    </row>
    <row r="707" spans="1:14" ht="15.75">
      <c r="A707" s="101"/>
      <c r="B707" s="101"/>
      <c r="D707" s="101"/>
      <c r="H707" s="102"/>
      <c r="K707" s="102"/>
      <c r="N707" s="102"/>
    </row>
  </sheetData>
  <mergeCells count="26">
    <mergeCell ref="A2:I2"/>
    <mergeCell ref="A4:A5"/>
    <mergeCell ref="B4:C4"/>
    <mergeCell ref="B19:B22"/>
    <mergeCell ref="E19:E22"/>
    <mergeCell ref="C19:C22"/>
    <mergeCell ref="A19:A22"/>
    <mergeCell ref="D4:D5"/>
    <mergeCell ref="I4:I5"/>
    <mergeCell ref="E4:F4"/>
    <mergeCell ref="D19:D22"/>
    <mergeCell ref="J4:K4"/>
    <mergeCell ref="L4:L5"/>
    <mergeCell ref="J19:J22"/>
    <mergeCell ref="K19:K22"/>
    <mergeCell ref="L19:L22"/>
    <mergeCell ref="I19:I22"/>
    <mergeCell ref="G4:H4"/>
    <mergeCell ref="F19:F22"/>
    <mergeCell ref="G19:G22"/>
    <mergeCell ref="H19:H22"/>
    <mergeCell ref="O4:O5"/>
    <mergeCell ref="M19:M22"/>
    <mergeCell ref="N19:N22"/>
    <mergeCell ref="O19:O22"/>
    <mergeCell ref="M4:N4"/>
  </mergeCells>
  <printOptions/>
  <pageMargins left="0.3937007874015748" right="0.3937007874015748" top="0.7874015748031497" bottom="0.3937007874015748" header="0" footer="0"/>
  <pageSetup fitToHeight="2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Admin</cp:lastModifiedBy>
  <cp:lastPrinted>2013-10-25T05:51:55Z</cp:lastPrinted>
  <dcterms:created xsi:type="dcterms:W3CDTF">2004-03-25T04:47:56Z</dcterms:created>
  <dcterms:modified xsi:type="dcterms:W3CDTF">2015-12-24T10:17:50Z</dcterms:modified>
  <cp:category/>
  <cp:version/>
  <cp:contentType/>
  <cp:contentStatus/>
</cp:coreProperties>
</file>